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4" documentId="13_ncr:1_{C46B6091-2B9F-476B-B976-BF88ACEB3560}" xr6:coauthVersionLast="47" xr6:coauthVersionMax="47" xr10:uidLastSave="{D78E9D48-7629-458F-979E-27CEEE99EEC0}"/>
  <bookViews>
    <workbookView xWindow="3030" yWindow="3030" windowWidth="28800" windowHeight="15285" xr2:uid="{F9967B97-95F0-4D1D-9F79-616535BA6747}"/>
  </bookViews>
  <sheets>
    <sheet name="Hinnakiri 2026" sheetId="1" r:id="rId1"/>
  </sheets>
  <definedNames>
    <definedName name="_MailAutoSig" localSheetId="0">'Hinnakiri 2026'!$D$390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1" i="1" l="1"/>
  <c r="N321" i="1"/>
  <c r="Q322" i="1"/>
  <c r="N322" i="1"/>
  <c r="Q83" i="1"/>
  <c r="L83" i="1"/>
  <c r="M83" i="1" s="1"/>
  <c r="N83" i="1" s="1"/>
  <c r="L153" i="1"/>
  <c r="M153" i="1" s="1"/>
  <c r="N153" i="1" s="1"/>
  <c r="L155" i="1"/>
  <c r="Q153" i="1"/>
  <c r="Q22" i="1"/>
  <c r="L22" i="1"/>
  <c r="M22" i="1" s="1"/>
  <c r="N22" i="1" s="1"/>
  <c r="Q21" i="1"/>
  <c r="L21" i="1"/>
  <c r="M21" i="1" s="1"/>
  <c r="N21" i="1" s="1"/>
  <c r="Q23" i="1" l="1"/>
  <c r="L23" i="1"/>
  <c r="M23" i="1" s="1"/>
  <c r="N23" i="1" s="1"/>
  <c r="Q127" i="1"/>
  <c r="L127" i="1"/>
  <c r="M127" i="1" s="1"/>
  <c r="N127" i="1" s="1"/>
  <c r="Q289" i="1"/>
  <c r="N289" i="1"/>
  <c r="Q283" i="1"/>
  <c r="N283" i="1"/>
  <c r="Q326" i="1"/>
  <c r="N326" i="1"/>
  <c r="Q325" i="1"/>
  <c r="N325" i="1"/>
  <c r="Q158" i="1"/>
  <c r="L158" i="1"/>
  <c r="M158" i="1" s="1"/>
  <c r="N158" i="1" s="1"/>
  <c r="Q110" i="1"/>
  <c r="L110" i="1"/>
  <c r="M110" i="1" s="1"/>
  <c r="N110" i="1" s="1"/>
  <c r="Q109" i="1" l="1"/>
  <c r="L109" i="1"/>
  <c r="M109" i="1" s="1"/>
  <c r="N109" i="1" s="1"/>
  <c r="Q89" i="1"/>
  <c r="L89" i="1"/>
  <c r="M89" i="1" s="1"/>
  <c r="N89" i="1" s="1"/>
  <c r="Q88" i="1"/>
  <c r="L88" i="1"/>
  <c r="M88" i="1" s="1"/>
  <c r="N88" i="1" s="1"/>
  <c r="Q87" i="1"/>
  <c r="L87" i="1"/>
  <c r="M87" i="1" s="1"/>
  <c r="N87" i="1" s="1"/>
  <c r="Q82" i="1"/>
  <c r="L82" i="1"/>
  <c r="M82" i="1" s="1"/>
  <c r="N82" i="1" s="1"/>
  <c r="Q65" i="1"/>
  <c r="L65" i="1"/>
  <c r="M65" i="1" s="1"/>
  <c r="N65" i="1" s="1"/>
  <c r="Q294" i="1"/>
  <c r="N294" i="1"/>
  <c r="Q293" i="1"/>
  <c r="N293" i="1"/>
  <c r="Q381" i="1"/>
  <c r="N381" i="1"/>
  <c r="Q380" i="1"/>
  <c r="N380" i="1"/>
  <c r="Q343" i="1"/>
  <c r="N343" i="1"/>
  <c r="Q334" i="1"/>
  <c r="N334" i="1"/>
  <c r="Q246" i="1"/>
  <c r="N246" i="1"/>
  <c r="Q171" i="1"/>
  <c r="L171" i="1"/>
  <c r="M171" i="1" s="1"/>
  <c r="N171" i="1" s="1"/>
  <c r="Q162" i="1"/>
  <c r="L162" i="1"/>
  <c r="M162" i="1" s="1"/>
  <c r="N162" i="1" s="1"/>
  <c r="Q61" i="1"/>
  <c r="L61" i="1"/>
  <c r="M61" i="1" s="1"/>
  <c r="N61" i="1" s="1"/>
  <c r="Q404" i="1"/>
  <c r="N404" i="1"/>
  <c r="Q277" i="1"/>
  <c r="N277" i="1"/>
  <c r="N215" i="1"/>
  <c r="Q215" i="1"/>
  <c r="Q345" i="1"/>
  <c r="Q346" i="1"/>
  <c r="N346" i="1"/>
  <c r="N345" i="1"/>
  <c r="N391" i="1"/>
  <c r="Q391" i="1"/>
  <c r="L17" i="1"/>
  <c r="M17" i="1" s="1"/>
  <c r="N17" i="1" s="1"/>
  <c r="Q17" i="1"/>
  <c r="N267" i="1" l="1"/>
  <c r="Q267" i="1"/>
  <c r="N268" i="1"/>
  <c r="Q268" i="1"/>
  <c r="N269" i="1"/>
  <c r="Q269" i="1"/>
  <c r="K354" i="1"/>
  <c r="N354" i="1" s="1"/>
  <c r="K310" i="1"/>
  <c r="N310" i="1" s="1"/>
  <c r="K305" i="1"/>
  <c r="N305" i="1" s="1"/>
  <c r="L186" i="1"/>
  <c r="M186" i="1" s="1"/>
  <c r="N186" i="1" s="1"/>
  <c r="L185" i="1"/>
  <c r="M185" i="1" s="1"/>
  <c r="N185" i="1" s="1"/>
  <c r="L184" i="1"/>
  <c r="M184" i="1" s="1"/>
  <c r="N184" i="1" s="1"/>
  <c r="L174" i="1"/>
  <c r="M174" i="1" s="1"/>
  <c r="N174" i="1" s="1"/>
  <c r="L172" i="1"/>
  <c r="M172" i="1" s="1"/>
  <c r="N172" i="1" s="1"/>
  <c r="L170" i="1"/>
  <c r="M170" i="1" s="1"/>
  <c r="N170" i="1" s="1"/>
  <c r="L169" i="1"/>
  <c r="M169" i="1" s="1"/>
  <c r="N169" i="1" s="1"/>
  <c r="L168" i="1"/>
  <c r="M168" i="1" s="1"/>
  <c r="N168" i="1" s="1"/>
  <c r="L167" i="1"/>
  <c r="M167" i="1" s="1"/>
  <c r="N167" i="1" s="1"/>
  <c r="L165" i="1"/>
  <c r="M165" i="1" s="1"/>
  <c r="N165" i="1" s="1"/>
  <c r="L164" i="1"/>
  <c r="M164" i="1" s="1"/>
  <c r="N164" i="1" s="1"/>
  <c r="L163" i="1"/>
  <c r="M163" i="1" s="1"/>
  <c r="N163" i="1" s="1"/>
  <c r="L161" i="1"/>
  <c r="M161" i="1" s="1"/>
  <c r="N161" i="1" s="1"/>
  <c r="L160" i="1"/>
  <c r="M160" i="1" s="1"/>
  <c r="N160" i="1" s="1"/>
  <c r="L159" i="1"/>
  <c r="M159" i="1" s="1"/>
  <c r="N159" i="1" s="1"/>
  <c r="L157" i="1"/>
  <c r="M157" i="1" s="1"/>
  <c r="N157" i="1" s="1"/>
  <c r="L156" i="1"/>
  <c r="M156" i="1" s="1"/>
  <c r="N156" i="1" s="1"/>
  <c r="M155" i="1"/>
  <c r="N155" i="1" s="1"/>
  <c r="L154" i="1"/>
  <c r="M154" i="1" s="1"/>
  <c r="N154" i="1" s="1"/>
  <c r="L152" i="1"/>
  <c r="M152" i="1" s="1"/>
  <c r="N152" i="1" s="1"/>
  <c r="L151" i="1"/>
  <c r="K151" i="1"/>
  <c r="L150" i="1"/>
  <c r="M150" i="1" s="1"/>
  <c r="N150" i="1" s="1"/>
  <c r="L148" i="1"/>
  <c r="M148" i="1" s="1"/>
  <c r="N148" i="1" s="1"/>
  <c r="L147" i="1"/>
  <c r="M147" i="1" s="1"/>
  <c r="N147" i="1" s="1"/>
  <c r="L146" i="1"/>
  <c r="M146" i="1" s="1"/>
  <c r="N146" i="1" s="1"/>
  <c r="L145" i="1"/>
  <c r="M145" i="1" s="1"/>
  <c r="N145" i="1" s="1"/>
  <c r="L136" i="1"/>
  <c r="M136" i="1" s="1"/>
  <c r="N136" i="1" s="1"/>
  <c r="L134" i="1"/>
  <c r="M134" i="1" s="1"/>
  <c r="N134" i="1" s="1"/>
  <c r="L133" i="1"/>
  <c r="M133" i="1" s="1"/>
  <c r="N133" i="1" s="1"/>
  <c r="L132" i="1"/>
  <c r="M132" i="1" s="1"/>
  <c r="N132" i="1" s="1"/>
  <c r="L131" i="1"/>
  <c r="M131" i="1" s="1"/>
  <c r="N131" i="1" s="1"/>
  <c r="L129" i="1"/>
  <c r="M129" i="1" s="1"/>
  <c r="N129" i="1" s="1"/>
  <c r="L128" i="1"/>
  <c r="M128" i="1" s="1"/>
  <c r="N128" i="1" s="1"/>
  <c r="L126" i="1"/>
  <c r="M126" i="1" s="1"/>
  <c r="N126" i="1" s="1"/>
  <c r="L125" i="1"/>
  <c r="K125" i="1"/>
  <c r="L124" i="1"/>
  <c r="M124" i="1" s="1"/>
  <c r="N124" i="1" s="1"/>
  <c r="L123" i="1"/>
  <c r="M123" i="1" s="1"/>
  <c r="N123" i="1" s="1"/>
  <c r="L122" i="1"/>
  <c r="M122" i="1" s="1"/>
  <c r="N122" i="1" s="1"/>
  <c r="L121" i="1"/>
  <c r="K121" i="1"/>
  <c r="L120" i="1"/>
  <c r="M120" i="1" s="1"/>
  <c r="N120" i="1" s="1"/>
  <c r="L118" i="1"/>
  <c r="M118" i="1" s="1"/>
  <c r="N118" i="1" s="1"/>
  <c r="L117" i="1"/>
  <c r="M117" i="1" s="1"/>
  <c r="N117" i="1" s="1"/>
  <c r="L108" i="1"/>
  <c r="M108" i="1" s="1"/>
  <c r="N108" i="1" s="1"/>
  <c r="L107" i="1"/>
  <c r="M107" i="1" s="1"/>
  <c r="N107" i="1" s="1"/>
  <c r="L106" i="1"/>
  <c r="M106" i="1" s="1"/>
  <c r="N106" i="1" s="1"/>
  <c r="L105" i="1"/>
  <c r="M105" i="1" s="1"/>
  <c r="N105" i="1" s="1"/>
  <c r="L104" i="1"/>
  <c r="M104" i="1" s="1"/>
  <c r="N104" i="1" s="1"/>
  <c r="L102" i="1"/>
  <c r="M102" i="1" s="1"/>
  <c r="N102" i="1" s="1"/>
  <c r="L101" i="1"/>
  <c r="M101" i="1" s="1"/>
  <c r="N101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4" i="1"/>
  <c r="M94" i="1" s="1"/>
  <c r="N94" i="1" s="1"/>
  <c r="L93" i="1"/>
  <c r="M93" i="1" s="1"/>
  <c r="N93" i="1" s="1"/>
  <c r="L92" i="1"/>
  <c r="M92" i="1" s="1"/>
  <c r="N92" i="1" s="1"/>
  <c r="L91" i="1"/>
  <c r="M91" i="1" s="1"/>
  <c r="N91" i="1" s="1"/>
  <c r="L90" i="1"/>
  <c r="M90" i="1" s="1"/>
  <c r="N90" i="1" s="1"/>
  <c r="L86" i="1"/>
  <c r="M86" i="1" s="1"/>
  <c r="N86" i="1" s="1"/>
  <c r="L85" i="1"/>
  <c r="M85" i="1" s="1"/>
  <c r="N85" i="1" s="1"/>
  <c r="L81" i="1"/>
  <c r="M81" i="1" s="1"/>
  <c r="N81" i="1" s="1"/>
  <c r="L80" i="1"/>
  <c r="M80" i="1" s="1"/>
  <c r="N80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3" i="1"/>
  <c r="M73" i="1" s="1"/>
  <c r="N73" i="1" s="1"/>
  <c r="L71" i="1"/>
  <c r="M71" i="1" s="1"/>
  <c r="N71" i="1" s="1"/>
  <c r="L70" i="1"/>
  <c r="M70" i="1" s="1"/>
  <c r="N70" i="1" s="1"/>
  <c r="L69" i="1"/>
  <c r="M69" i="1" s="1"/>
  <c r="N69" i="1" s="1"/>
  <c r="L67" i="1"/>
  <c r="K67" i="1"/>
  <c r="L66" i="1"/>
  <c r="M66" i="1" s="1"/>
  <c r="N66" i="1" s="1"/>
  <c r="L64" i="1"/>
  <c r="M64" i="1" s="1"/>
  <c r="N64" i="1" s="1"/>
  <c r="L63" i="1"/>
  <c r="M63" i="1" s="1"/>
  <c r="N63" i="1" s="1"/>
  <c r="L62" i="1"/>
  <c r="M62" i="1" s="1"/>
  <c r="N62" i="1" s="1"/>
  <c r="L60" i="1"/>
  <c r="K60" i="1"/>
  <c r="L59" i="1"/>
  <c r="M59" i="1" s="1"/>
  <c r="N59" i="1" s="1"/>
  <c r="L58" i="1"/>
  <c r="K58" i="1"/>
  <c r="L57" i="1"/>
  <c r="M57" i="1" s="1"/>
  <c r="N57" i="1" s="1"/>
  <c r="L56" i="1"/>
  <c r="M56" i="1" s="1"/>
  <c r="N56" i="1" s="1"/>
  <c r="L55" i="1"/>
  <c r="K55" i="1"/>
  <c r="L54" i="1"/>
  <c r="M54" i="1" s="1"/>
  <c r="N54" i="1" s="1"/>
  <c r="L53" i="1"/>
  <c r="M53" i="1" s="1"/>
  <c r="N53" i="1" s="1"/>
  <c r="L51" i="1"/>
  <c r="M51" i="1" s="1"/>
  <c r="N51" i="1" s="1"/>
  <c r="L50" i="1"/>
  <c r="M50" i="1" s="1"/>
  <c r="N50" i="1" s="1"/>
  <c r="L49" i="1"/>
  <c r="K49" i="1"/>
  <c r="L48" i="1"/>
  <c r="M48" i="1" s="1"/>
  <c r="N48" i="1" s="1"/>
  <c r="L47" i="1"/>
  <c r="M47" i="1" s="1"/>
  <c r="N47" i="1" s="1"/>
  <c r="L46" i="1"/>
  <c r="M46" i="1" s="1"/>
  <c r="N46" i="1" s="1"/>
  <c r="L45" i="1"/>
  <c r="K45" i="1"/>
  <c r="L44" i="1"/>
  <c r="M44" i="1" s="1"/>
  <c r="N44" i="1" s="1"/>
  <c r="L43" i="1"/>
  <c r="M43" i="1" s="1"/>
  <c r="N43" i="1" s="1"/>
  <c r="L42" i="1"/>
  <c r="M42" i="1" s="1"/>
  <c r="N42" i="1" s="1"/>
  <c r="L41" i="1"/>
  <c r="K41" i="1"/>
  <c r="L40" i="1"/>
  <c r="M40" i="1" s="1"/>
  <c r="N40" i="1" s="1"/>
  <c r="L39" i="1"/>
  <c r="K39" i="1"/>
  <c r="L38" i="1"/>
  <c r="M38" i="1" s="1"/>
  <c r="N38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K32" i="1"/>
  <c r="L31" i="1"/>
  <c r="M31" i="1" s="1"/>
  <c r="N31" i="1" s="1"/>
  <c r="L30" i="1"/>
  <c r="M30" i="1" s="1"/>
  <c r="N30" i="1" s="1"/>
  <c r="L29" i="1"/>
  <c r="K29" i="1"/>
  <c r="L28" i="1"/>
  <c r="M28" i="1" s="1"/>
  <c r="N28" i="1" s="1"/>
  <c r="L27" i="1"/>
  <c r="M27" i="1" s="1"/>
  <c r="N27" i="1" s="1"/>
  <c r="L25" i="1"/>
  <c r="M25" i="1" s="1"/>
  <c r="N25" i="1" s="1"/>
  <c r="L24" i="1"/>
  <c r="M24" i="1" s="1"/>
  <c r="N24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45" i="1"/>
  <c r="N245" i="1"/>
  <c r="Q244" i="1"/>
  <c r="N244" i="1"/>
  <c r="N193" i="1"/>
  <c r="Q193" i="1"/>
  <c r="Q190" i="1"/>
  <c r="N190" i="1"/>
  <c r="Q192" i="1"/>
  <c r="N192" i="1"/>
  <c r="Q239" i="1"/>
  <c r="N239" i="1"/>
  <c r="Q238" i="1"/>
  <c r="N238" i="1"/>
  <c r="Q237" i="1"/>
  <c r="N237" i="1"/>
  <c r="Q16" i="1"/>
  <c r="Q243" i="1"/>
  <c r="N243" i="1"/>
  <c r="Q242" i="1"/>
  <c r="N242" i="1"/>
  <c r="Q378" i="1"/>
  <c r="N378" i="1"/>
  <c r="N241" i="1"/>
  <c r="Q236" i="1"/>
  <c r="N236" i="1"/>
  <c r="Q241" i="1"/>
  <c r="Q374" i="1"/>
  <c r="N374" i="1"/>
  <c r="Q240" i="1"/>
  <c r="N240" i="1"/>
  <c r="Q191" i="1"/>
  <c r="N191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03" i="1"/>
  <c r="N402" i="1"/>
  <c r="N401" i="1"/>
  <c r="N400" i="1"/>
  <c r="N399" i="1"/>
  <c r="N398" i="1"/>
  <c r="N397" i="1"/>
  <c r="N396" i="1"/>
  <c r="N395" i="1"/>
  <c r="N392" i="1"/>
  <c r="N390" i="1"/>
  <c r="N389" i="1"/>
  <c r="N387" i="1"/>
  <c r="N386" i="1"/>
  <c r="N385" i="1"/>
  <c r="N379" i="1"/>
  <c r="N377" i="1"/>
  <c r="N376" i="1"/>
  <c r="N375" i="1"/>
  <c r="N373" i="1"/>
  <c r="N372" i="1"/>
  <c r="N371" i="1"/>
  <c r="N370" i="1"/>
  <c r="N369" i="1"/>
  <c r="N366" i="1"/>
  <c r="N365" i="1"/>
  <c r="N364" i="1"/>
  <c r="N363" i="1"/>
  <c r="N362" i="1"/>
  <c r="N361" i="1"/>
  <c r="N360" i="1"/>
  <c r="N359" i="1"/>
  <c r="N356" i="1"/>
  <c r="N355" i="1"/>
  <c r="N353" i="1"/>
  <c r="N351" i="1"/>
  <c r="N350" i="1"/>
  <c r="N349" i="1"/>
  <c r="N348" i="1"/>
  <c r="N347" i="1"/>
  <c r="N342" i="1"/>
  <c r="N341" i="1"/>
  <c r="N340" i="1"/>
  <c r="N339" i="1"/>
  <c r="N338" i="1"/>
  <c r="N337" i="1"/>
  <c r="N336" i="1"/>
  <c r="N335" i="1"/>
  <c r="N333" i="1"/>
  <c r="N332" i="1"/>
  <c r="N331" i="1"/>
  <c r="N330" i="1"/>
  <c r="N329" i="1"/>
  <c r="N328" i="1"/>
  <c r="N327" i="1"/>
  <c r="N324" i="1"/>
  <c r="N323" i="1"/>
  <c r="N320" i="1"/>
  <c r="N319" i="1"/>
  <c r="N318" i="1"/>
  <c r="N316" i="1"/>
  <c r="N315" i="1"/>
  <c r="N311" i="1"/>
  <c r="N309" i="1"/>
  <c r="N308" i="1"/>
  <c r="N307" i="1"/>
  <c r="N306" i="1"/>
  <c r="N304" i="1"/>
  <c r="N303" i="1"/>
  <c r="N301" i="1"/>
  <c r="N299" i="1"/>
  <c r="N298" i="1"/>
  <c r="N297" i="1"/>
  <c r="N296" i="1"/>
  <c r="N295" i="1"/>
  <c r="N292" i="1"/>
  <c r="N291" i="1"/>
  <c r="N288" i="1"/>
  <c r="N287" i="1"/>
  <c r="N286" i="1"/>
  <c r="N285" i="1"/>
  <c r="N284" i="1"/>
  <c r="N282" i="1"/>
  <c r="N281" i="1"/>
  <c r="N280" i="1"/>
  <c r="N279" i="1"/>
  <c r="N276" i="1"/>
  <c r="N275" i="1"/>
  <c r="N273" i="1"/>
  <c r="N272" i="1"/>
  <c r="N271" i="1"/>
  <c r="N270" i="1"/>
  <c r="N266" i="1"/>
  <c r="N265" i="1"/>
  <c r="N264" i="1"/>
  <c r="N263" i="1"/>
  <c r="N262" i="1"/>
  <c r="N261" i="1"/>
  <c r="N260" i="1"/>
  <c r="N256" i="1"/>
  <c r="N255" i="1"/>
  <c r="N254" i="1"/>
  <c r="N253" i="1"/>
  <c r="N252" i="1"/>
  <c r="N251" i="1"/>
  <c r="N250" i="1"/>
  <c r="N249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7" i="1"/>
  <c r="N216" i="1"/>
  <c r="N214" i="1"/>
  <c r="N213" i="1"/>
  <c r="N212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5" i="1"/>
  <c r="Q373" i="1"/>
  <c r="Q231" i="1"/>
  <c r="Q292" i="1"/>
  <c r="Q291" i="1"/>
  <c r="Q107" i="1"/>
  <c r="Q371" i="1"/>
  <c r="Q372" i="1"/>
  <c r="Q230" i="1"/>
  <c r="Q229" i="1"/>
  <c r="Q361" i="1"/>
  <c r="Q335" i="1"/>
  <c r="Q148" i="1"/>
  <c r="Q320" i="1"/>
  <c r="Q324" i="1"/>
  <c r="Q323" i="1"/>
  <c r="Q288" i="1"/>
  <c r="Q157" i="1"/>
  <c r="Q307" i="1"/>
  <c r="Q108" i="1"/>
  <c r="Q311" i="1"/>
  <c r="Q310" i="1"/>
  <c r="Q309" i="1"/>
  <c r="Q308" i="1"/>
  <c r="Q306" i="1"/>
  <c r="Q305" i="1"/>
  <c r="Q304" i="1"/>
  <c r="Q301" i="1"/>
  <c r="Q287" i="1"/>
  <c r="Q210" i="1"/>
  <c r="Q209" i="1"/>
  <c r="Q208" i="1"/>
  <c r="Q161" i="1"/>
  <c r="Q160" i="1"/>
  <c r="Q165" i="1"/>
  <c r="Q164" i="1"/>
  <c r="Q163" i="1"/>
  <c r="Q77" i="1"/>
  <c r="Q76" i="1"/>
  <c r="Q75" i="1"/>
  <c r="Q353" i="1"/>
  <c r="Q354" i="1"/>
  <c r="Q370" i="1"/>
  <c r="Q50" i="1"/>
  <c r="Q339" i="1"/>
  <c r="Q330" i="1"/>
  <c r="Q60" i="1"/>
  <c r="Q59" i="1"/>
  <c r="Q43" i="1"/>
  <c r="Q42" i="1"/>
  <c r="Q379" i="1"/>
  <c r="Q377" i="1"/>
  <c r="Q195" i="1"/>
  <c r="Q172" i="1"/>
  <c r="Q81" i="1"/>
  <c r="Q94" i="1"/>
  <c r="Q47" i="1"/>
  <c r="Q46" i="1"/>
  <c r="Q19" i="1"/>
  <c r="Q369" i="1"/>
  <c r="Q376" i="1"/>
  <c r="Q375" i="1"/>
  <c r="Q10" i="1"/>
  <c r="Q15" i="1"/>
  <c r="Q155" i="1"/>
  <c r="Q152" i="1"/>
  <c r="Q159" i="1"/>
  <c r="Q156" i="1"/>
  <c r="Q154" i="1"/>
  <c r="Q142" i="1"/>
  <c r="M142" i="1"/>
  <c r="N142" i="1" s="1"/>
  <c r="Q174" i="1"/>
  <c r="Q132" i="1"/>
  <c r="Q131" i="1"/>
  <c r="Q58" i="1"/>
  <c r="Q350" i="1"/>
  <c r="Q92" i="1"/>
  <c r="Q102" i="1"/>
  <c r="Q93" i="1"/>
  <c r="Q106" i="1"/>
  <c r="Q100" i="1"/>
  <c r="Q201" i="1"/>
  <c r="Q101" i="1"/>
  <c r="Q91" i="1"/>
  <c r="Q232" i="1"/>
  <c r="Q256" i="1"/>
  <c r="Q252" i="1"/>
  <c r="Q115" i="1"/>
  <c r="M115" i="1"/>
  <c r="N115" i="1" s="1"/>
  <c r="Q342" i="1"/>
  <c r="Q333" i="1"/>
  <c r="Q180" i="1"/>
  <c r="M180" i="1"/>
  <c r="N180" i="1" s="1"/>
  <c r="Q56" i="1"/>
  <c r="Q319" i="1"/>
  <c r="Q51" i="1"/>
  <c r="Q386" i="1"/>
  <c r="Q387" i="1"/>
  <c r="Q385" i="1"/>
  <c r="M179" i="1"/>
  <c r="N179" i="1" s="1"/>
  <c r="M8" i="1"/>
  <c r="N8" i="1" s="1"/>
  <c r="Q8" i="1"/>
  <c r="M9" i="1"/>
  <c r="N9" i="1" s="1"/>
  <c r="Q9" i="1"/>
  <c r="Q11" i="1"/>
  <c r="Q12" i="1"/>
  <c r="Q13" i="1"/>
  <c r="Q14" i="1"/>
  <c r="Q20" i="1"/>
  <c r="Q24" i="1"/>
  <c r="Q25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4" i="1"/>
  <c r="Q45" i="1"/>
  <c r="Q48" i="1"/>
  <c r="Q49" i="1"/>
  <c r="Q53" i="1"/>
  <c r="Q54" i="1"/>
  <c r="Q55" i="1"/>
  <c r="Q57" i="1"/>
  <c r="Q62" i="1"/>
  <c r="Q63" i="1"/>
  <c r="Q64" i="1"/>
  <c r="Q66" i="1"/>
  <c r="Q67" i="1"/>
  <c r="Q69" i="1"/>
  <c r="Q70" i="1"/>
  <c r="Q71" i="1"/>
  <c r="Q73" i="1"/>
  <c r="Q74" i="1"/>
  <c r="Q85" i="1"/>
  <c r="Q96" i="1"/>
  <c r="Q80" i="1"/>
  <c r="Q86" i="1"/>
  <c r="Q97" i="1"/>
  <c r="Q98" i="1"/>
  <c r="Q90" i="1"/>
  <c r="Q99" i="1"/>
  <c r="Q104" i="1"/>
  <c r="Q105" i="1"/>
  <c r="M114" i="1"/>
  <c r="N114" i="1" s="1"/>
  <c r="Q114" i="1"/>
  <c r="Q117" i="1"/>
  <c r="Q118" i="1"/>
  <c r="Q120" i="1"/>
  <c r="Q121" i="1"/>
  <c r="Q122" i="1"/>
  <c r="Q123" i="1"/>
  <c r="Q124" i="1"/>
  <c r="Q125" i="1"/>
  <c r="Q126" i="1"/>
  <c r="Q128" i="1"/>
  <c r="Q129" i="1"/>
  <c r="Q133" i="1"/>
  <c r="Q134" i="1"/>
  <c r="Q136" i="1"/>
  <c r="M140" i="1"/>
  <c r="N140" i="1" s="1"/>
  <c r="Q140" i="1"/>
  <c r="M141" i="1"/>
  <c r="N141" i="1" s="1"/>
  <c r="Q141" i="1"/>
  <c r="M143" i="1"/>
  <c r="N143" i="1" s="1"/>
  <c r="Q143" i="1"/>
  <c r="Q145" i="1"/>
  <c r="Q146" i="1"/>
  <c r="Q147" i="1"/>
  <c r="Q150" i="1"/>
  <c r="Q151" i="1"/>
  <c r="Q167" i="1"/>
  <c r="Q168" i="1"/>
  <c r="Q169" i="1"/>
  <c r="Q170" i="1"/>
  <c r="Q179" i="1"/>
  <c r="Q184" i="1"/>
  <c r="Q185" i="1"/>
  <c r="Q186" i="1"/>
  <c r="Q197" i="1"/>
  <c r="Q198" i="1"/>
  <c r="Q199" i="1"/>
  <c r="Q200" i="1"/>
  <c r="Q202" i="1"/>
  <c r="Q203" i="1"/>
  <c r="Q204" i="1"/>
  <c r="Q205" i="1"/>
  <c r="Q206" i="1"/>
  <c r="Q207" i="1"/>
  <c r="Q212" i="1"/>
  <c r="Q213" i="1"/>
  <c r="Q214" i="1"/>
  <c r="Q216" i="1"/>
  <c r="Q217" i="1"/>
  <c r="Q219" i="1"/>
  <c r="Q220" i="1"/>
  <c r="Q221" i="1"/>
  <c r="Q222" i="1"/>
  <c r="Q223" i="1"/>
  <c r="Q224" i="1"/>
  <c r="Q225" i="1"/>
  <c r="Q226" i="1"/>
  <c r="Q227" i="1"/>
  <c r="Q228" i="1"/>
  <c r="Q249" i="1"/>
  <c r="Q250" i="1"/>
  <c r="Q251" i="1"/>
  <c r="Q253" i="1"/>
  <c r="Q254" i="1"/>
  <c r="Q255" i="1"/>
  <c r="Q260" i="1"/>
  <c r="Q261" i="1"/>
  <c r="Q262" i="1"/>
  <c r="Q263" i="1"/>
  <c r="Q264" i="1"/>
  <c r="Q265" i="1"/>
  <c r="Q266" i="1"/>
  <c r="Q270" i="1"/>
  <c r="Q271" i="1"/>
  <c r="Q272" i="1"/>
  <c r="Q273" i="1"/>
  <c r="Q275" i="1"/>
  <c r="Q276" i="1"/>
  <c r="Q279" i="1"/>
  <c r="Q280" i="1"/>
  <c r="Q281" i="1"/>
  <c r="Q282" i="1"/>
  <c r="Q284" i="1"/>
  <c r="Q285" i="1"/>
  <c r="Q286" i="1"/>
  <c r="Q295" i="1"/>
  <c r="Q296" i="1"/>
  <c r="Q297" i="1"/>
  <c r="Q298" i="1"/>
  <c r="Q299" i="1"/>
  <c r="Q303" i="1"/>
  <c r="Q315" i="1"/>
  <c r="Q316" i="1"/>
  <c r="Q318" i="1"/>
  <c r="Q327" i="1"/>
  <c r="Q328" i="1"/>
  <c r="Q329" i="1"/>
  <c r="Q331" i="1"/>
  <c r="Q332" i="1"/>
  <c r="Q336" i="1"/>
  <c r="Q337" i="1"/>
  <c r="Q338" i="1"/>
  <c r="Q340" i="1"/>
  <c r="Q341" i="1"/>
  <c r="Q347" i="1"/>
  <c r="Q348" i="1"/>
  <c r="Q349" i="1"/>
  <c r="Q351" i="1"/>
  <c r="Q355" i="1"/>
  <c r="Q356" i="1"/>
  <c r="Q359" i="1"/>
  <c r="Q360" i="1"/>
  <c r="Q362" i="1"/>
  <c r="Q363" i="1"/>
  <c r="Q364" i="1"/>
  <c r="Q365" i="1"/>
  <c r="Q366" i="1"/>
  <c r="Q389" i="1"/>
  <c r="Q390" i="1"/>
  <c r="Q392" i="1"/>
  <c r="Q395" i="1"/>
  <c r="Q396" i="1"/>
  <c r="Q397" i="1"/>
  <c r="Q398" i="1"/>
  <c r="Q399" i="1"/>
  <c r="Q400" i="1"/>
  <c r="Q401" i="1"/>
  <c r="Q402" i="1"/>
  <c r="Q403" i="1"/>
  <c r="M67" i="1" l="1"/>
  <c r="N67" i="1" s="1"/>
  <c r="M58" i="1"/>
  <c r="N58" i="1" s="1"/>
  <c r="M151" i="1"/>
  <c r="N151" i="1" s="1"/>
  <c r="M55" i="1"/>
  <c r="N55" i="1" s="1"/>
  <c r="M45" i="1"/>
  <c r="N45" i="1" s="1"/>
  <c r="M39" i="1"/>
  <c r="N39" i="1" s="1"/>
  <c r="M121" i="1"/>
  <c r="N121" i="1" s="1"/>
  <c r="M49" i="1"/>
  <c r="N49" i="1" s="1"/>
  <c r="M32" i="1"/>
  <c r="N32" i="1" s="1"/>
  <c r="M125" i="1"/>
  <c r="N125" i="1" s="1"/>
  <c r="M29" i="1"/>
  <c r="N29" i="1" s="1"/>
  <c r="M41" i="1"/>
  <c r="N41" i="1" s="1"/>
  <c r="M60" i="1"/>
  <c r="N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12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8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44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75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76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82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<sst xmlns="http://schemas.openxmlformats.org/spreadsheetml/2006/main" count="2218" uniqueCount="427">
  <si>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</si>
  <si>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</si>
  <si>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</si>
  <si>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</si>
  <si>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</si>
  <si>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</si>
  <si>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</si>
  <si>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</si>
  <si>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</si>
  <si>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</si>
  <si>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</si>
  <si>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</si>
  <si>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</si>
  <si>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</si>
  <si>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</si>
  <si>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</si>
  <si>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</si>
  <si>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</si>
  <si>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</si>
  <si>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</si>
  <si>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</si>
  <si>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</si>
  <si>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</si>
  <si>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</si>
  <si>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</si>
  <si>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</si>
  <si>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</si>
  <si>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</si>
  <si>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</si>
  <si>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</si>
  <si>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</si>
  <si>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</si>
  <si>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</si>
  <si>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</si>
  <si>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</si>
  <si>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</si>
  <si>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</si>
  <si>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</si>
  <si>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</si>
  <si>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</si>
  <si>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</si>
  <si>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</si>
  <si>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</si>
  <si>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</si>
  <si>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</si>
  <si>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</si>
  <si>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</si>
  <si>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</si>
  <si>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</si>
  <si>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</si>
  <si>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</si>
  <si>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</si>
  <si>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</si>
  <si>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</si>
  <si>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</si>
  <si>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</si>
  <si>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</si>
  <si>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</si>
  <si>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</si>
  <si>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</si>
  <si>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</si>
  <si>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</si>
  <si>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</si>
  <si>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</si>
  <si>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</si>
  <si>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</si>
  <si>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</si>
  <si>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</si>
  <si>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</si>
  <si>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</si>
  <si>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</si>
  <si>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</si>
  <si>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</si>
  <si>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</si>
  <si>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</si>
  <si>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</si>
  <si>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</si>
  <si>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</si>
  <si>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</si>
  <si>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</si>
  <si>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</si>
  <si>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</si>
  <si>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</si>
  <si>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</si>
  <si>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</si>
  <si>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</si>
  <si>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</si>
  <si>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</si>
  <si>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</si>
  <si>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</si>
  <si>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</si>
  <si>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</si>
  <si>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</si>
  <si>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</si>
  <si>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</si>
  <si>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</si>
  <si>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</si>
  <si>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</si>
  <si>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</si>
  <si>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</si>
  <si>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</si>
  <si>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</si>
  <si>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</si>
  <si>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</si>
  <si>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</si>
  <si>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</si>
  <si>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</si>
  <si>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</si>
  <si>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</si>
  <si>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</si>
  <si>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</si>
  <si>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</si>
  <si>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</si>
  <si>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</si>
  <si>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</si>
  <si>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</si>
  <si>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</si>
  <si>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</si>
  <si>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</si>
  <si>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VITAMINERAL POWER</t>
  </si>
  <si>
    <t>VITAMINERAL MENTAL</t>
  </si>
  <si>
    <t>BLOND MUNK</t>
  </si>
  <si>
    <t>MUST NUNN</t>
  </si>
  <si>
    <t>IMPERIAL KVASS</t>
  </si>
  <si>
    <t>4740098083092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</si>
  <si>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</si>
  <si>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</si>
  <si>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</si>
  <si>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</si>
  <si>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</si>
  <si>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</si>
  <si>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</si>
  <si>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</si>
  <si>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</si>
  <si>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</si>
  <si>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</si>
  <si>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</si>
  <si>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</si>
  <si>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</si>
  <si>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</si>
  <si>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</si>
  <si>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</si>
  <si>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</si>
  <si>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</si>
  <si>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</si>
  <si>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</si>
  <si>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</si>
  <si>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</si>
  <si>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</si>
  <si>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</si>
  <si>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</si>
  <si>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</si>
  <si>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</si>
  <si>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</si>
  <si>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</si>
  <si>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</si>
  <si>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</si>
  <si>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</si>
  <si>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</si>
  <si>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</si>
  <si>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</si>
  <si>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</si>
  <si>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</si>
  <si>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</si>
  <si>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</si>
  <si>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</si>
  <si>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</si>
  <si>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</si>
  <si>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</si>
  <si>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</si>
  <si>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</si>
  <si>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</si>
  <si>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</si>
  <si>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</si>
  <si>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</si>
  <si>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</si>
  <si>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</si>
  <si>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</si>
  <si>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</si>
  <si>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</si>
  <si>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</si>
  <si>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</si>
  <si>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</si>
  <si>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</si>
  <si>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</si>
  <si>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</si>
  <si>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</si>
  <si>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</si>
  <si>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</si>
  <si>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</si>
  <si>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</si>
  <si>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</si>
  <si>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</si>
  <si>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</si>
  <si>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</si>
  <si>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</si>
  <si>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</si>
  <si>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</si>
  <si>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</si>
  <si>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</si>
  <si>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</si>
  <si>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</si>
  <si>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</si>
  <si>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</si>
  <si>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</si>
  <si>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</si>
  <si>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</si>
  <si>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</si>
  <si>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</si>
  <si>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</si>
  <si>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</si>
  <si>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</si>
  <si>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</si>
  <si>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</si>
  <si>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</si>
  <si>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</si>
  <si>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</si>
  <si>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</si>
  <si>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</si>
  <si>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</si>
  <si>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</si>
  <si>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</si>
  <si>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</si>
  <si>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</si>
  <si>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</si>
  <si>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</si>
  <si>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</si>
  <si>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</si>
  <si>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</si>
  <si>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</si>
  <si>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</si>
  <si>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</si>
  <si>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</si>
  <si>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</si>
  <si>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</si>
  <si>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</si>
  <si>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</si>
  <si>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</si>
  <si>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</si>
  <si>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</si>
  <si>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</si>
  <si>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</si>
  <si>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</si>
  <si>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</si>
  <si>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</si>
  <si>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</si>
  <si>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</si>
  <si>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</si>
  <si>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</si>
  <si>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</si>
  <si>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</si>
  <si>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</si>
  <si>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</si>
  <si>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</si>
  <si>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</si>
  <si>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</si>
  <si>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</si>
  <si>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</si>
  <si>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</si>
  <si>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</si>
  <si>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</si>
  <si>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</si>
  <si>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</si>
  <si>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</si>
  <si>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</si>
  <si>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</si>
  <si>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</si>
  <si>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</si>
  <si>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AURA MORSIKAS PUNASE SÕSTRA - RABARBERI</t>
  </si>
  <si>
    <t>DR. ACTIVE MULLIGA ÕUNA-ARBUUSI</t>
  </si>
  <si>
    <t>Mulliga vesi+mahl</t>
  </si>
  <si>
    <t xml:space="preserve"> </t>
  </si>
  <si>
    <t>SIIRUP MOJITO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</si>
  <si>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</si>
  <si>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</si>
  <si>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</si>
  <si>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</si>
  <si>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</si>
  <si>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</si>
  <si>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</si>
  <si>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</si>
  <si>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</si>
  <si>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</si>
  <si>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</si>
  <si>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</si>
  <si>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</si>
  <si>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</si>
  <si>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</si>
  <si>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</si>
  <si>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</si>
  <si>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</si>
  <si>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</si>
  <si>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</si>
  <si>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STELLA ARTOIS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</si>
  <si>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</si>
  <si>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</si>
  <si>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</si>
  <si>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</si>
  <si>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</si>
  <si>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</si>
  <si>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</si>
  <si>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</si>
  <si>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</si>
  <si>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</si>
  <si>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</si>
  <si>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</si>
  <si>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</si>
  <si>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IMPORTÕLU</t>
  </si>
  <si>
    <t>FOR ME PIPARMÜNDI-ROHELISE TEE</t>
  </si>
  <si>
    <t>FOR ME GRANAATÕUNA-ŽENŽENNI</t>
  </si>
  <si>
    <t>DYNAMI:T NOCTURNAL LIGHT</t>
  </si>
  <si>
    <t>PREMIUM EXPORT (üksik purk)</t>
  </si>
  <si>
    <t>PREMIUM EXPORT (12-kohver)</t>
  </si>
  <si>
    <t>MAHLAKONTSENTRAAT JA SIIRUP</t>
  </si>
  <si>
    <t>CORONA CERO</t>
  </si>
  <si>
    <t>AURA ANANASSIMAHL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</si>
  <si>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</si>
  <si>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</si>
  <si>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</si>
  <si>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</si>
  <si>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</si>
  <si>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</si>
  <si>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</si>
  <si>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</si>
  <si>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</si>
  <si>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</si>
  <si>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</si>
  <si>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</si>
  <si>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</si>
  <si>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</si>
  <si>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</si>
  <si>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</si>
  <si>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</si>
  <si>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</si>
  <si>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</si>
  <si>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</si>
  <si>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</si>
  <si>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</si>
  <si>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</si>
  <si>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</si>
  <si>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</si>
  <si>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</si>
  <si>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</si>
  <si>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</si>
  <si>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</si>
  <si>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</si>
  <si>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</si>
  <si>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</si>
  <si>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</si>
  <si>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</si>
  <si>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</si>
  <si>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</si>
  <si>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</si>
  <si>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</si>
  <si>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</si>
  <si>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</si>
  <si>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</si>
  <si>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</si>
  <si>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</si>
  <si>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</si>
  <si>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</si>
  <si>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</si>
  <si>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</si>
  <si>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</si>
  <si>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</si>
  <si>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</si>
  <si>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</si>
  <si>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</si>
  <si>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</si>
  <si>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</si>
  <si>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</si>
  <si>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</si>
  <si>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</si>
  <si>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</si>
  <si>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</si>
  <si>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</si>
  <si>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</si>
  <si>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</si>
  <si>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</si>
  <si>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</si>
  <si>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</si>
  <si>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</si>
  <si>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</si>
  <si>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</si>
  <si>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KAITSETAHTE LAAGER ALKOHOLIVABA</t>
  </si>
  <si>
    <t>1 L</t>
  </si>
  <si>
    <t>tetra</t>
  </si>
  <si>
    <t>2 L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</si>
  <si>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</si>
  <si>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</si>
  <si>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</si>
  <si>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</si>
  <si>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</si>
  <si>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</si>
  <si>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</si>
  <si>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</si>
  <si>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</si>
  <si>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AURA INFUSION ARBUUSI-KURGI</t>
  </si>
  <si>
    <t>ØRN CRAFT ZERO INDIAN TOONIK</t>
  </si>
  <si>
    <t>ØRN CRAFT ZERO ROSE LEMONADE</t>
  </si>
  <si>
    <t>SIIRUP SIDRUNELLO</t>
  </si>
  <si>
    <t>G:N WATERMELON</t>
  </si>
  <si>
    <t>AURA SUPERSMUUTI KOOKOS-ANANASS-BANAANI</t>
  </si>
  <si>
    <t>LIMONAAD KULDNE APELSIN</t>
  </si>
  <si>
    <t>FOR ME ZERO PASSIONFRUIT-BLOOD ORANGE</t>
  </si>
  <si>
    <t>FOR ME ZERO STRAWBERRY-ELDERFLOWER</t>
  </si>
  <si>
    <t>VITAMINERAL PRO HYDRATION</t>
  </si>
  <si>
    <t>ALEXANDER WESTFALEN PILS</t>
  </si>
  <si>
    <t>VITAMINERAL PRO FOCUS ZERO</t>
  </si>
  <si>
    <t>ALC LONG MELON (üksik purk)</t>
  </si>
  <si>
    <t>ØRN CRAFT LEMONADE LIGHT GUAVA</t>
  </si>
  <si>
    <t>ØRN CRAFT LEMONADE LIGHT KIWI</t>
  </si>
  <si>
    <t>AURA FRUIT ANANASSI</t>
  </si>
  <si>
    <t>HOGGYS HARD PERRY</t>
  </si>
  <si>
    <t>VALMIERMUIŽA ALKOHOLIVABA</t>
  </si>
  <si>
    <t>VALMIERMUIŽA AMBER</t>
  </si>
  <si>
    <t>VALMIERMUIŽA HONEY</t>
  </si>
  <si>
    <t>VALMIERMUIŽA DARK</t>
  </si>
  <si>
    <t>PREMIUM SELECT GINGER</t>
  </si>
  <si>
    <t>PREMIUM SELECT LIME</t>
  </si>
  <si>
    <t>PREMIUM SELECT ROSE</t>
  </si>
  <si>
    <t>HINNAKIRI alates 07.05.2026</t>
  </si>
  <si>
    <t>ALC LONG GRAPEFRUIT (6-PAKK)</t>
  </si>
  <si>
    <t>OCEANIC PILSNER</t>
  </si>
  <si>
    <t>WARSTEINER FRESH ALKOHOLIVABA</t>
  </si>
  <si>
    <t>LIMONAAD KREIZI MAASIKAS</t>
  </si>
  <si>
    <t>LIMONAAD PÖÖRANE PIRN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</si>
</sst>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79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166" fontId="27" fillId="0" borderId="0" xfId="0" applyNumberFormat="1" applyFont="1"/>
    <xf numFmtId="167" fontId="13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right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43"/>
  <sheetViews>
    <sheetView tabSelected="1" topLeftCell="C1" zoomScaleNormal="100" zoomScaleSheetLayoutView="80" workbookViewId="0">
      <pane ySplit="5" topLeftCell="A6" activePane="bottomLeft" state="frozen"/>
      <selection activeCell="C1" sqref="C1"/>
      <selection pane="bottomLeft" activeCell="C188" sqref="A188:XFD190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3.710937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421</v>
      </c>
    </row>
    <row r="2" spans="1:18" x14ac:dyDescent="0.25">
      <c r="A2" s="2" t="s">
        <v>0</v>
      </c>
      <c r="B2" s="2" t="s">
        <v>0</v>
      </c>
      <c r="D2" s="31" t="s">
        <v>271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7">
        <v>0.154</v>
      </c>
      <c r="O6" s="47" t="s">
        <v>22</v>
      </c>
      <c r="P6" s="48"/>
    </row>
    <row r="7" spans="1:18" x14ac:dyDescent="0.25">
      <c r="D7" s="4" t="s">
        <v>166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135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334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201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334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306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334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135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335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152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335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183</v>
      </c>
      <c r="E13" s="3" t="s">
        <v>104</v>
      </c>
      <c r="F13" s="29" t="s">
        <v>256</v>
      </c>
      <c r="G13" s="37">
        <v>0</v>
      </c>
      <c r="H13" s="3">
        <v>420</v>
      </c>
      <c r="I13" s="3" t="s">
        <v>41</v>
      </c>
      <c r="J13" s="3" t="s">
        <v>335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254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335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305</v>
      </c>
      <c r="E15" s="3" t="s">
        <v>104</v>
      </c>
      <c r="F15" s="29">
        <v>4740098002321</v>
      </c>
      <c r="G15" s="37">
        <v>0</v>
      </c>
      <c r="H15" s="3">
        <v>420</v>
      </c>
      <c r="I15" s="3" t="s">
        <v>41</v>
      </c>
      <c r="J15" s="3" t="s">
        <v>335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384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335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/>
      <c r="D17" s="2" t="s">
        <v>393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335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165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294</v>
      </c>
      <c r="E19" s="3" t="s">
        <v>104</v>
      </c>
      <c r="F19" s="39">
        <v>4740098002420</v>
      </c>
      <c r="G19" s="37">
        <v>5</v>
      </c>
      <c r="H19" s="3">
        <v>360</v>
      </c>
      <c r="I19" s="3" t="s">
        <v>343</v>
      </c>
      <c r="K19" s="5">
        <v>3.44</v>
      </c>
      <c r="L19" s="9">
        <f>+G19*$L$6*1.1</f>
        <v>0.84700000000000009</v>
      </c>
      <c r="M19" s="6">
        <f t="shared" ref="M19:M25" si="4">K19+L19</f>
        <v>4.2869999999999999</v>
      </c>
      <c r="N19" s="6">
        <f t="shared" ref="N19:N25" si="5">M19*1.24</f>
        <v>5.3158799999999999</v>
      </c>
      <c r="O19" s="22">
        <v>0.4</v>
      </c>
      <c r="P19" s="19" t="s">
        <v>37</v>
      </c>
      <c r="Q19" s="3" t="str">
        <f>CONCATENATE(P19," x ",REPLACE(I19,LEN(I19)-3,4,""))</f>
        <v>6 x 4 x 0,275 L k</v>
      </c>
    </row>
    <row r="20" spans="1:18" x14ac:dyDescent="0.25">
      <c r="A20" s="2" t="s">
        <v>21</v>
      </c>
      <c r="B20" s="2" t="s">
        <v>23</v>
      </c>
      <c r="C20" s="14" t="s">
        <v>316</v>
      </c>
      <c r="D20" s="8" t="s">
        <v>418</v>
      </c>
      <c r="E20" s="3" t="s">
        <v>104</v>
      </c>
      <c r="F20" s="39">
        <v>4740098004622</v>
      </c>
      <c r="G20" s="37">
        <v>4</v>
      </c>
      <c r="H20" s="3">
        <v>270</v>
      </c>
      <c r="I20" s="3" t="s">
        <v>24</v>
      </c>
      <c r="J20" s="3" t="s">
        <v>334</v>
      </c>
      <c r="K20" s="5">
        <v>0.82499999999999996</v>
      </c>
      <c r="L20" s="9">
        <f>+G20*$L$6*0.33</f>
        <v>0.20328000000000002</v>
      </c>
      <c r="M20" s="6">
        <f t="shared" si="4"/>
        <v>1.0282800000000001</v>
      </c>
      <c r="N20" s="6">
        <f t="shared" si="5"/>
        <v>1.2750672000000001</v>
      </c>
      <c r="O20" s="22">
        <v>0.1</v>
      </c>
      <c r="P20" s="19" t="s">
        <v>25</v>
      </c>
      <c r="Q20" s="3" t="str">
        <f t="shared" ref="Q20:Q25" si="6">CONCATENATE(P20," x ",J20)</f>
        <v>24 x 0,33 L</v>
      </c>
    </row>
    <row r="21" spans="1:18" x14ac:dyDescent="0.25">
      <c r="A21" s="2" t="s">
        <v>21</v>
      </c>
      <c r="B21" s="2" t="s">
        <v>23</v>
      </c>
      <c r="C21" s="14" t="s">
        <v>316</v>
      </c>
      <c r="D21" s="8" t="s">
        <v>419</v>
      </c>
      <c r="E21" s="3" t="s">
        <v>104</v>
      </c>
      <c r="F21" s="39">
        <v>4740098004639</v>
      </c>
      <c r="G21" s="37">
        <v>4</v>
      </c>
      <c r="H21" s="3">
        <v>270</v>
      </c>
      <c r="I21" s="3" t="s">
        <v>24</v>
      </c>
      <c r="J21" s="3" t="s">
        <v>334</v>
      </c>
      <c r="K21" s="5">
        <v>0.82499999999999996</v>
      </c>
      <c r="L21" s="9">
        <f>+G21*$L$6*0.33</f>
        <v>0.20328000000000002</v>
      </c>
      <c r="M21" s="6">
        <f t="shared" ref="M21" si="7">K21+L21</f>
        <v>1.0282800000000001</v>
      </c>
      <c r="N21" s="6">
        <f t="shared" ref="N21" si="8">M21*1.24</f>
        <v>1.2750672000000001</v>
      </c>
      <c r="O21" s="22">
        <v>0.1</v>
      </c>
      <c r="P21" s="19" t="s">
        <v>25</v>
      </c>
      <c r="Q21" s="3" t="str">
        <f t="shared" si="6"/>
        <v>24 x 0,33 L</v>
      </c>
    </row>
    <row r="22" spans="1:18" x14ac:dyDescent="0.25">
      <c r="A22" s="2" t="s">
        <v>21</v>
      </c>
      <c r="B22" s="2" t="s">
        <v>23</v>
      </c>
      <c r="C22" s="14" t="s">
        <v>316</v>
      </c>
      <c r="D22" s="8" t="s">
        <v>420</v>
      </c>
      <c r="E22" s="3" t="s">
        <v>104</v>
      </c>
      <c r="F22" s="39">
        <v>4740098004646</v>
      </c>
      <c r="G22" s="37">
        <v>4</v>
      </c>
      <c r="H22" s="3">
        <v>270</v>
      </c>
      <c r="I22" s="3" t="s">
        <v>24</v>
      </c>
      <c r="J22" s="3" t="s">
        <v>334</v>
      </c>
      <c r="K22" s="5">
        <v>0.82499999999999996</v>
      </c>
      <c r="L22" s="9">
        <f>+G22*$L$6*0.33</f>
        <v>0.20328000000000002</v>
      </c>
      <c r="M22" s="6">
        <f t="shared" ref="M22" si="9">K22+L22</f>
        <v>1.0282800000000001</v>
      </c>
      <c r="N22" s="6">
        <f t="shared" ref="N22" si="10">M22*1.24</f>
        <v>1.2750672000000001</v>
      </c>
      <c r="O22" s="22">
        <v>0.1</v>
      </c>
      <c r="P22" s="19" t="s">
        <v>25</v>
      </c>
      <c r="Q22" s="3" t="str">
        <f t="shared" si="6"/>
        <v>24 x 0,33 L</v>
      </c>
    </row>
    <row r="23" spans="1:18" x14ac:dyDescent="0.25">
      <c r="A23" s="2" t="s">
        <v>21</v>
      </c>
      <c r="B23" s="2" t="s">
        <v>23</v>
      </c>
      <c r="C23" s="14" t="s">
        <v>316</v>
      </c>
      <c r="D23" s="8" t="s">
        <v>30</v>
      </c>
      <c r="E23" s="3" t="s">
        <v>104</v>
      </c>
      <c r="F23" s="39">
        <v>4740098004301</v>
      </c>
      <c r="G23" s="37">
        <v>4.7</v>
      </c>
      <c r="H23" s="3">
        <v>360</v>
      </c>
      <c r="I23" s="3" t="s">
        <v>24</v>
      </c>
      <c r="J23" s="3" t="s">
        <v>334</v>
      </c>
      <c r="K23" s="5">
        <v>0.82499999999999996</v>
      </c>
      <c r="L23" s="9">
        <f>+G23*$L$6*0.33</f>
        <v>0.23885400000000001</v>
      </c>
      <c r="M23" s="6">
        <f t="shared" ref="M23" si="11">K23+L23</f>
        <v>1.0638540000000001</v>
      </c>
      <c r="N23" s="6">
        <f t="shared" ref="N23" si="12">M23*1.24</f>
        <v>1.3191789600000001</v>
      </c>
      <c r="O23" s="22">
        <v>0.1</v>
      </c>
      <c r="P23" s="19">
        <v>24</v>
      </c>
      <c r="Q23" s="3" t="str">
        <f t="shared" si="6"/>
        <v>24 x 0,33 L</v>
      </c>
    </row>
    <row r="24" spans="1:18" x14ac:dyDescent="0.25">
      <c r="A24" s="2" t="s">
        <v>21</v>
      </c>
      <c r="B24" s="2" t="s">
        <v>23</v>
      </c>
      <c r="C24" s="7"/>
      <c r="D24" s="8" t="s">
        <v>108</v>
      </c>
      <c r="E24" s="3" t="s">
        <v>104</v>
      </c>
      <c r="F24" s="39">
        <v>4740098078890</v>
      </c>
      <c r="G24" s="37">
        <v>4.8</v>
      </c>
      <c r="H24" s="3">
        <v>360</v>
      </c>
      <c r="I24" s="3" t="s">
        <v>24</v>
      </c>
      <c r="J24" s="3" t="s">
        <v>337</v>
      </c>
      <c r="K24" s="5">
        <v>0.92</v>
      </c>
      <c r="L24" s="9">
        <f>+G24*$L$6*0.4</f>
        <v>0.29568</v>
      </c>
      <c r="M24" s="6">
        <f t="shared" si="4"/>
        <v>1.2156800000000001</v>
      </c>
      <c r="N24" s="6">
        <f t="shared" si="5"/>
        <v>1.5074432000000002</v>
      </c>
      <c r="O24" s="22">
        <v>0.1</v>
      </c>
      <c r="P24" s="19" t="s">
        <v>29</v>
      </c>
      <c r="Q24" s="3" t="str">
        <f t="shared" si="6"/>
        <v>20 x 0,4 L</v>
      </c>
    </row>
    <row r="25" spans="1:18" x14ac:dyDescent="0.25">
      <c r="A25" s="2" t="s">
        <v>21</v>
      </c>
      <c r="B25" s="2" t="s">
        <v>23</v>
      </c>
      <c r="C25" s="7"/>
      <c r="D25" s="8" t="s">
        <v>146</v>
      </c>
      <c r="E25" s="3" t="s">
        <v>105</v>
      </c>
      <c r="F25" s="39">
        <v>4740098081869</v>
      </c>
      <c r="G25" s="37">
        <v>7</v>
      </c>
      <c r="H25" s="3">
        <v>720</v>
      </c>
      <c r="I25" s="3" t="s">
        <v>24</v>
      </c>
      <c r="J25" s="3" t="s">
        <v>337</v>
      </c>
      <c r="K25" s="5">
        <v>1.07</v>
      </c>
      <c r="L25" s="9">
        <f>+G25*$L$6*0.4</f>
        <v>0.43120000000000003</v>
      </c>
      <c r="M25" s="6">
        <f t="shared" si="4"/>
        <v>1.5012000000000001</v>
      </c>
      <c r="N25" s="6">
        <f t="shared" si="5"/>
        <v>1.861488</v>
      </c>
      <c r="O25" s="22">
        <v>0.1</v>
      </c>
      <c r="P25" s="19" t="s">
        <v>29</v>
      </c>
      <c r="Q25" s="3" t="str">
        <f t="shared" si="6"/>
        <v>20 x 0,4 L</v>
      </c>
    </row>
    <row r="26" spans="1:18" s="49" customFormat="1" x14ac:dyDescent="0.25">
      <c r="A26" s="2"/>
      <c r="B26" s="2"/>
      <c r="C26" s="1"/>
      <c r="D26" s="4" t="s">
        <v>27</v>
      </c>
      <c r="E26" s="3"/>
      <c r="F26" s="39"/>
      <c r="G26" s="37"/>
      <c r="H26" s="3"/>
      <c r="I26" s="3"/>
      <c r="J26" s="3"/>
      <c r="K26" s="5"/>
      <c r="L26" s="9"/>
      <c r="M26" s="6"/>
      <c r="N26" s="6"/>
      <c r="O26" s="22"/>
      <c r="P26" s="19"/>
      <c r="Q26" s="3"/>
      <c r="R26" s="64"/>
    </row>
    <row r="27" spans="1:18" x14ac:dyDescent="0.25">
      <c r="A27" s="2" t="s">
        <v>21</v>
      </c>
      <c r="B27" s="2" t="s">
        <v>23</v>
      </c>
      <c r="D27" s="2" t="s">
        <v>28</v>
      </c>
      <c r="E27" s="3" t="s">
        <v>104</v>
      </c>
      <c r="F27" s="29">
        <v>4740098076506</v>
      </c>
      <c r="G27" s="3">
        <v>4.2</v>
      </c>
      <c r="H27" s="3">
        <v>360</v>
      </c>
      <c r="I27" s="3" t="s">
        <v>24</v>
      </c>
      <c r="J27" s="3" t="s">
        <v>335</v>
      </c>
      <c r="K27" s="5">
        <v>0.71</v>
      </c>
      <c r="L27" s="9">
        <f>+G27*$L$6/2</f>
        <v>0.32340000000000002</v>
      </c>
      <c r="M27" s="6">
        <f>K27+L27</f>
        <v>1.0333999999999999</v>
      </c>
      <c r="N27" s="6">
        <f t="shared" ref="N27:N36" si="13">M27*1.24</f>
        <v>1.2814159999999999</v>
      </c>
      <c r="O27" s="22">
        <v>0.1</v>
      </c>
      <c r="P27" s="19" t="s">
        <v>29</v>
      </c>
      <c r="Q27" s="3" t="str">
        <f>CONCATENATE(P27," x ",J27)</f>
        <v>20 x 0,5 L</v>
      </c>
    </row>
    <row r="28" spans="1:18" x14ac:dyDescent="0.25">
      <c r="A28" s="2" t="s">
        <v>21</v>
      </c>
      <c r="B28" s="2" t="s">
        <v>23</v>
      </c>
      <c r="D28" s="2" t="s">
        <v>30</v>
      </c>
      <c r="E28" s="3" t="s">
        <v>104</v>
      </c>
      <c r="F28" s="29">
        <v>4740098076490</v>
      </c>
      <c r="G28" s="3">
        <v>4.7</v>
      </c>
      <c r="H28" s="3">
        <v>360</v>
      </c>
      <c r="I28" s="3" t="s">
        <v>24</v>
      </c>
      <c r="J28" s="3" t="s">
        <v>335</v>
      </c>
      <c r="K28" s="5">
        <v>0.9</v>
      </c>
      <c r="L28" s="9">
        <f>+G28*$L$6/2</f>
        <v>0.3619</v>
      </c>
      <c r="M28" s="6">
        <f t="shared" ref="M28:M33" si="14">K28+L28</f>
        <v>1.2619</v>
      </c>
      <c r="N28" s="6">
        <f t="shared" si="13"/>
        <v>1.564756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C29" s="12"/>
      <c r="D29" s="13" t="s">
        <v>44</v>
      </c>
      <c r="E29" s="3" t="s">
        <v>104</v>
      </c>
      <c r="F29" s="50">
        <v>4740098078616</v>
      </c>
      <c r="G29" s="51">
        <v>4.7</v>
      </c>
      <c r="H29" s="52">
        <v>360</v>
      </c>
      <c r="I29" s="12" t="s">
        <v>344</v>
      </c>
      <c r="J29" s="12"/>
      <c r="K29" s="70">
        <f>K28*6</f>
        <v>5.4</v>
      </c>
      <c r="L29" s="9">
        <f>+G29*$L$6*6/2</f>
        <v>2.1714000000000002</v>
      </c>
      <c r="M29" s="6">
        <f t="shared" si="14"/>
        <v>7.5714000000000006</v>
      </c>
      <c r="N29" s="6">
        <f t="shared" si="13"/>
        <v>9.3885360000000002</v>
      </c>
      <c r="O29" s="12">
        <v>0.6</v>
      </c>
      <c r="P29" s="19" t="s">
        <v>101</v>
      </c>
      <c r="Q29" s="3" t="str">
        <f>CONCATENATE(P29," x ",REPLACE(I29,LEN(I29)-3,4,""))</f>
        <v>60 x 6 x 0,5 L k</v>
      </c>
    </row>
    <row r="30" spans="1:18" s="53" customFormat="1" x14ac:dyDescent="0.25">
      <c r="A30" s="2" t="s">
        <v>21</v>
      </c>
      <c r="B30" s="2" t="s">
        <v>23</v>
      </c>
      <c r="C30" s="3"/>
      <c r="D30" s="2" t="s">
        <v>31</v>
      </c>
      <c r="E30" s="3" t="s">
        <v>105</v>
      </c>
      <c r="F30" s="29">
        <v>4740098076575</v>
      </c>
      <c r="G30" s="3">
        <v>4.7</v>
      </c>
      <c r="H30" s="3">
        <v>360</v>
      </c>
      <c r="I30" s="3" t="s">
        <v>24</v>
      </c>
      <c r="J30" s="3" t="s">
        <v>335</v>
      </c>
      <c r="K30" s="5">
        <v>0.9</v>
      </c>
      <c r="L30" s="9">
        <f>+G30*$L$6/2</f>
        <v>0.3619</v>
      </c>
      <c r="M30" s="6">
        <f t="shared" si="14"/>
        <v>1.2619</v>
      </c>
      <c r="N30" s="6">
        <f t="shared" si="13"/>
        <v>1.564756</v>
      </c>
      <c r="O30" s="22">
        <v>0.1</v>
      </c>
      <c r="P30" s="19" t="s">
        <v>29</v>
      </c>
      <c r="Q30" s="3" t="str">
        <f>CONCATENATE(P30," x ",J30)</f>
        <v>20 x 0,5 L</v>
      </c>
      <c r="R30" s="65"/>
    </row>
    <row r="31" spans="1:18" s="53" customFormat="1" x14ac:dyDescent="0.25">
      <c r="A31" s="2" t="s">
        <v>21</v>
      </c>
      <c r="B31" s="2" t="s">
        <v>23</v>
      </c>
      <c r="C31" s="3"/>
      <c r="D31" s="2" t="s">
        <v>32</v>
      </c>
      <c r="E31" s="3" t="s">
        <v>104</v>
      </c>
      <c r="F31" s="29">
        <v>4740098078661</v>
      </c>
      <c r="G31" s="3">
        <v>5.2</v>
      </c>
      <c r="H31" s="3">
        <v>360</v>
      </c>
      <c r="I31" s="3" t="s">
        <v>24</v>
      </c>
      <c r="J31" s="3" t="s">
        <v>335</v>
      </c>
      <c r="K31" s="5">
        <v>0.85</v>
      </c>
      <c r="L31" s="9">
        <f>+G31*$L$6/2</f>
        <v>0.40040000000000003</v>
      </c>
      <c r="M31" s="6">
        <f t="shared" si="14"/>
        <v>1.2504</v>
      </c>
      <c r="N31" s="6">
        <f t="shared" si="13"/>
        <v>1.5504959999999999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12"/>
      <c r="D32" s="13" t="s">
        <v>106</v>
      </c>
      <c r="E32" s="3" t="s">
        <v>104</v>
      </c>
      <c r="F32" s="50">
        <v>4740098078678</v>
      </c>
      <c r="G32" s="51">
        <v>5.2</v>
      </c>
      <c r="H32" s="52">
        <v>360</v>
      </c>
      <c r="I32" s="12" t="s">
        <v>344</v>
      </c>
      <c r="J32" s="12"/>
      <c r="K32" s="70">
        <f>K31*6</f>
        <v>5.0999999999999996</v>
      </c>
      <c r="L32" s="9">
        <f>+G32*$L$6*6/2</f>
        <v>2.4024000000000001</v>
      </c>
      <c r="M32" s="6">
        <f t="shared" si="14"/>
        <v>7.5023999999999997</v>
      </c>
      <c r="N32" s="6">
        <f t="shared" si="13"/>
        <v>9.3029759999999992</v>
      </c>
      <c r="O32" s="12">
        <v>0.6</v>
      </c>
      <c r="P32" s="19" t="s">
        <v>101</v>
      </c>
      <c r="Q32" s="3" t="str">
        <f>CONCATENATE(P32," x ",REPLACE(I32,LEN(I32)-3,4,""))</f>
        <v>60 x 6 x 0,5 L k</v>
      </c>
      <c r="R32" s="65"/>
    </row>
    <row r="33" spans="1:18" x14ac:dyDescent="0.25">
      <c r="A33" s="2" t="s">
        <v>21</v>
      </c>
      <c r="B33" s="2" t="s">
        <v>23</v>
      </c>
      <c r="D33" s="2" t="s">
        <v>33</v>
      </c>
      <c r="E33" s="3" t="s">
        <v>104</v>
      </c>
      <c r="F33" s="29">
        <v>4740098076636</v>
      </c>
      <c r="G33" s="37">
        <v>5.2</v>
      </c>
      <c r="H33" s="3">
        <v>240</v>
      </c>
      <c r="I33" s="3" t="s">
        <v>24</v>
      </c>
      <c r="J33" s="3" t="s">
        <v>335</v>
      </c>
      <c r="K33" s="5">
        <v>0.86</v>
      </c>
      <c r="L33" s="9">
        <f t="shared" ref="L33:L35" si="15">+G33*$L$6/2</f>
        <v>0.40040000000000003</v>
      </c>
      <c r="M33" s="6">
        <f t="shared" si="14"/>
        <v>1.2604</v>
      </c>
      <c r="N33" s="6">
        <f t="shared" si="13"/>
        <v>1.5628959999999998</v>
      </c>
      <c r="O33" s="22">
        <v>0.1</v>
      </c>
      <c r="P33" s="19" t="s">
        <v>29</v>
      </c>
      <c r="Q33" s="3" t="str">
        <f>CONCATENATE(P33," x ",J33)</f>
        <v>20 x 0,5 L</v>
      </c>
    </row>
    <row r="34" spans="1:18" s="49" customFormat="1" x14ac:dyDescent="0.25">
      <c r="A34" s="2" t="s">
        <v>21</v>
      </c>
      <c r="B34" s="2" t="s">
        <v>23</v>
      </c>
      <c r="C34" s="3"/>
      <c r="D34" s="2" t="s">
        <v>204</v>
      </c>
      <c r="E34" s="3" t="s">
        <v>105</v>
      </c>
      <c r="F34" s="29">
        <v>4740098076513</v>
      </c>
      <c r="G34" s="3">
        <v>6.5</v>
      </c>
      <c r="H34" s="3">
        <v>450</v>
      </c>
      <c r="I34" s="3" t="s">
        <v>24</v>
      </c>
      <c r="J34" s="3" t="s">
        <v>335</v>
      </c>
      <c r="K34" s="5">
        <v>0.9</v>
      </c>
      <c r="L34" s="9">
        <f t="shared" si="15"/>
        <v>0.50049999999999994</v>
      </c>
      <c r="M34" s="6">
        <f t="shared" ref="M34:M36" si="16">K34+L34</f>
        <v>1.4005000000000001</v>
      </c>
      <c r="N34" s="6">
        <f>M34*1.24</f>
        <v>1.7366200000000001</v>
      </c>
      <c r="O34" s="22">
        <v>0.1</v>
      </c>
      <c r="P34" s="19" t="s">
        <v>29</v>
      </c>
      <c r="Q34" s="3" t="str">
        <f>CONCATENATE(P34," x ",J34)</f>
        <v>20 x 0,5 L</v>
      </c>
      <c r="R34" s="64"/>
    </row>
    <row r="35" spans="1:18" x14ac:dyDescent="0.25">
      <c r="A35" s="2" t="s">
        <v>21</v>
      </c>
      <c r="B35" s="2" t="s">
        <v>23</v>
      </c>
      <c r="D35" s="2" t="s">
        <v>34</v>
      </c>
      <c r="E35" s="3" t="s">
        <v>104</v>
      </c>
      <c r="F35" s="29">
        <v>4740098080978</v>
      </c>
      <c r="G35" s="37">
        <v>7</v>
      </c>
      <c r="H35" s="3">
        <v>360</v>
      </c>
      <c r="I35" s="3" t="s">
        <v>24</v>
      </c>
      <c r="J35" s="3" t="s">
        <v>335</v>
      </c>
      <c r="K35" s="5">
        <v>0.71</v>
      </c>
      <c r="L35" s="9">
        <f t="shared" si="15"/>
        <v>0.53900000000000003</v>
      </c>
      <c r="M35" s="6">
        <f t="shared" si="16"/>
        <v>1.2490000000000001</v>
      </c>
      <c r="N35" s="6">
        <f>M35*1.24</f>
        <v>1.5487600000000001</v>
      </c>
      <c r="O35" s="22">
        <v>0.1</v>
      </c>
      <c r="P35" s="19" t="s">
        <v>29</v>
      </c>
      <c r="Q35" s="3" t="str">
        <f>CONCATENATE(P35," x ",J35)</f>
        <v>20 x 0,5 L</v>
      </c>
    </row>
    <row r="36" spans="1:18" x14ac:dyDescent="0.25">
      <c r="A36" s="2" t="s">
        <v>21</v>
      </c>
      <c r="B36" s="2" t="s">
        <v>23</v>
      </c>
      <c r="C36" s="10"/>
      <c r="D36" s="2" t="s">
        <v>190</v>
      </c>
      <c r="E36" s="3" t="s">
        <v>105</v>
      </c>
      <c r="F36" s="38">
        <v>4740098091462</v>
      </c>
      <c r="G36" s="37">
        <v>6</v>
      </c>
      <c r="H36" s="3">
        <v>720</v>
      </c>
      <c r="I36" s="3" t="s">
        <v>24</v>
      </c>
      <c r="J36" s="3" t="s">
        <v>333</v>
      </c>
      <c r="K36" s="5">
        <v>2.25</v>
      </c>
      <c r="L36" s="9">
        <f>+G36*$L$6*0.75</f>
        <v>0.69299999999999995</v>
      </c>
      <c r="M36" s="6">
        <f t="shared" si="16"/>
        <v>2.9430000000000001</v>
      </c>
      <c r="N36" s="6">
        <f t="shared" si="13"/>
        <v>3.6493199999999999</v>
      </c>
      <c r="O36" s="22">
        <v>0.1</v>
      </c>
      <c r="P36" s="19" t="s">
        <v>37</v>
      </c>
      <c r="Q36" s="3" t="str">
        <f>CONCATENATE(P36," x ",J36)</f>
        <v>6 x 0,75 L</v>
      </c>
    </row>
    <row r="37" spans="1:18" x14ac:dyDescent="0.25">
      <c r="C37" s="1"/>
      <c r="D37" s="4" t="s">
        <v>217</v>
      </c>
      <c r="F37" s="39"/>
      <c r="G37" s="37"/>
      <c r="K37" s="5"/>
      <c r="L37" s="9"/>
      <c r="M37" s="6"/>
      <c r="N37" s="6"/>
    </row>
    <row r="38" spans="1:18" x14ac:dyDescent="0.25">
      <c r="A38" s="2" t="s">
        <v>21</v>
      </c>
      <c r="B38" s="2" t="s">
        <v>39</v>
      </c>
      <c r="C38" s="10"/>
      <c r="D38" s="2" t="s">
        <v>184</v>
      </c>
      <c r="E38" s="3" t="s">
        <v>104</v>
      </c>
      <c r="F38" s="29">
        <v>4740098091547</v>
      </c>
      <c r="G38" s="3">
        <v>4.7</v>
      </c>
      <c r="H38" s="3">
        <v>360</v>
      </c>
      <c r="I38" s="3" t="s">
        <v>41</v>
      </c>
      <c r="J38" s="3" t="s">
        <v>334</v>
      </c>
      <c r="K38" s="5">
        <v>0.59</v>
      </c>
      <c r="L38" s="9">
        <f>+G38*$L$6*0.33</f>
        <v>0.23885400000000001</v>
      </c>
      <c r="M38" s="6">
        <f t="shared" ref="M38:M49" si="17">K38+L38</f>
        <v>0.82885399999999998</v>
      </c>
      <c r="N38" s="6">
        <f t="shared" ref="N38:N51" si="18">M38*1.24</f>
        <v>1.02777896</v>
      </c>
      <c r="O38" s="22">
        <v>0.1</v>
      </c>
      <c r="P38" s="19" t="s">
        <v>25</v>
      </c>
      <c r="Q38" s="3" t="str">
        <f>CONCATENATE(P38," x ",J38)</f>
        <v>24 x 0,33 L</v>
      </c>
    </row>
    <row r="39" spans="1:18" x14ac:dyDescent="0.25">
      <c r="A39" s="2" t="s">
        <v>21</v>
      </c>
      <c r="B39" s="2" t="s">
        <v>39</v>
      </c>
      <c r="C39" s="10"/>
      <c r="D39" s="2" t="s">
        <v>185</v>
      </c>
      <c r="E39" s="3" t="s">
        <v>104</v>
      </c>
      <c r="F39" s="29">
        <v>4740098091554</v>
      </c>
      <c r="G39" s="3">
        <v>4.7</v>
      </c>
      <c r="H39" s="3">
        <v>360</v>
      </c>
      <c r="I39" s="3" t="s">
        <v>345</v>
      </c>
      <c r="K39" s="5">
        <f>K38*24</f>
        <v>14.16</v>
      </c>
      <c r="L39" s="9">
        <f>+G39*$L$6*7.92</f>
        <v>5.7324960000000003</v>
      </c>
      <c r="M39" s="6">
        <f t="shared" si="17"/>
        <v>19.892496000000001</v>
      </c>
      <c r="N39" s="6">
        <f t="shared" si="18"/>
        <v>24.66669504</v>
      </c>
      <c r="O39" s="22">
        <v>2.4</v>
      </c>
      <c r="P39" s="19" t="s">
        <v>40</v>
      </c>
      <c r="Q39" s="3" t="str">
        <f>CONCATENATE(P39," x ",I39)</f>
        <v>1 x 24 x 0,33 L purk</v>
      </c>
    </row>
    <row r="40" spans="1:18" x14ac:dyDescent="0.25">
      <c r="A40" s="2" t="s">
        <v>21</v>
      </c>
      <c r="B40" s="2" t="s">
        <v>39</v>
      </c>
      <c r="C40" s="10"/>
      <c r="D40" s="2" t="s">
        <v>221</v>
      </c>
      <c r="E40" s="3" t="s">
        <v>104</v>
      </c>
      <c r="F40" s="29">
        <v>4740098078432</v>
      </c>
      <c r="G40" s="3">
        <v>5.2</v>
      </c>
      <c r="H40" s="3">
        <v>360</v>
      </c>
      <c r="I40" s="3" t="s">
        <v>41</v>
      </c>
      <c r="J40" s="3" t="s">
        <v>334</v>
      </c>
      <c r="K40" s="5">
        <v>0.59</v>
      </c>
      <c r="L40" s="9">
        <f>+G40*$L$6*0.33</f>
        <v>0.26426400000000005</v>
      </c>
      <c r="M40" s="6">
        <f t="shared" si="17"/>
        <v>0.85426400000000002</v>
      </c>
      <c r="N40" s="6">
        <f t="shared" si="18"/>
        <v>1.0592873600000001</v>
      </c>
      <c r="O40" s="22">
        <v>0.1</v>
      </c>
      <c r="P40" s="19" t="s">
        <v>25</v>
      </c>
      <c r="Q40" s="3" t="str">
        <f>CONCATENATE(P40," x ",J40)</f>
        <v>24 x 0,33 L</v>
      </c>
    </row>
    <row r="41" spans="1:18" x14ac:dyDescent="0.25">
      <c r="A41" s="2" t="s">
        <v>21</v>
      </c>
      <c r="B41" s="2" t="s">
        <v>39</v>
      </c>
      <c r="C41" s="10"/>
      <c r="D41" s="2" t="s">
        <v>222</v>
      </c>
      <c r="E41" s="3" t="s">
        <v>104</v>
      </c>
      <c r="F41" s="29">
        <v>4740098079330</v>
      </c>
      <c r="G41" s="3">
        <v>5.2</v>
      </c>
      <c r="H41" s="3">
        <v>360</v>
      </c>
      <c r="I41" s="3" t="s">
        <v>345</v>
      </c>
      <c r="K41" s="5">
        <f>K40*24</f>
        <v>14.16</v>
      </c>
      <c r="L41" s="9">
        <f>+G41*$L$6*7.92</f>
        <v>6.3423360000000004</v>
      </c>
      <c r="M41" s="6">
        <f t="shared" si="17"/>
        <v>20.502336</v>
      </c>
      <c r="N41" s="6">
        <f t="shared" si="18"/>
        <v>25.422896640000001</v>
      </c>
      <c r="O41" s="22">
        <v>2.4</v>
      </c>
      <c r="P41" s="19" t="s">
        <v>40</v>
      </c>
      <c r="Q41" s="3" t="str">
        <f>CONCATENATE(P41," x ",I41)</f>
        <v>1 x 24 x 0,33 L purk</v>
      </c>
    </row>
    <row r="42" spans="1:18" x14ac:dyDescent="0.25">
      <c r="A42" s="2" t="s">
        <v>21</v>
      </c>
      <c r="B42" s="2" t="s">
        <v>39</v>
      </c>
      <c r="C42" s="36"/>
      <c r="D42" s="2" t="s">
        <v>319</v>
      </c>
      <c r="E42" s="3" t="s">
        <v>104</v>
      </c>
      <c r="F42" s="29">
        <v>4740098003748</v>
      </c>
      <c r="G42" s="3">
        <v>4.8</v>
      </c>
      <c r="H42" s="3">
        <v>360</v>
      </c>
      <c r="I42" s="3" t="s">
        <v>41</v>
      </c>
      <c r="J42" s="3" t="s">
        <v>334</v>
      </c>
      <c r="K42" s="5">
        <v>0.67600000000000005</v>
      </c>
      <c r="L42" s="9">
        <f>+G42*$L$6*0.33</f>
        <v>0.24393600000000001</v>
      </c>
      <c r="M42" s="6">
        <f t="shared" ref="M42:M47" si="19">K42+L42</f>
        <v>0.91993600000000009</v>
      </c>
      <c r="N42" s="6">
        <f t="shared" si="18"/>
        <v>1.1407206400000001</v>
      </c>
      <c r="O42" s="22">
        <v>0.1</v>
      </c>
      <c r="P42" s="19" t="s">
        <v>25</v>
      </c>
      <c r="Q42" s="3" t="str">
        <f>CONCATENATE(P42," x ",J42)</f>
        <v>24 x 0,33 L</v>
      </c>
    </row>
    <row r="43" spans="1:18" x14ac:dyDescent="0.25">
      <c r="A43" s="2" t="s">
        <v>21</v>
      </c>
      <c r="B43" s="2" t="s">
        <v>39</v>
      </c>
      <c r="C43" s="36"/>
      <c r="D43" s="2" t="s">
        <v>320</v>
      </c>
      <c r="E43" s="3" t="s">
        <v>104</v>
      </c>
      <c r="F43" s="29">
        <v>4740098003755</v>
      </c>
      <c r="G43" s="37">
        <v>4.8</v>
      </c>
      <c r="H43" s="3">
        <v>360</v>
      </c>
      <c r="I43" s="3" t="s">
        <v>346</v>
      </c>
      <c r="K43" s="5">
        <v>4.056</v>
      </c>
      <c r="L43" s="9">
        <f>+G43*$L$6*1.98</f>
        <v>1.463616</v>
      </c>
      <c r="M43" s="6">
        <f t="shared" si="19"/>
        <v>5.5196160000000001</v>
      </c>
      <c r="N43" s="6">
        <f t="shared" si="18"/>
        <v>6.8443238400000004</v>
      </c>
      <c r="O43" s="22">
        <v>0.6</v>
      </c>
      <c r="P43" s="19" t="s">
        <v>45</v>
      </c>
      <c r="Q43" s="3" t="str">
        <f>CONCATENATE(P43," x ",I43)</f>
        <v>4 x 6 x 0,33 L purk</v>
      </c>
    </row>
    <row r="44" spans="1:18" x14ac:dyDescent="0.25">
      <c r="A44" s="2" t="s">
        <v>21</v>
      </c>
      <c r="B44" s="2" t="s">
        <v>39</v>
      </c>
      <c r="C44" s="10"/>
      <c r="D44" s="2" t="s">
        <v>273</v>
      </c>
      <c r="E44" s="3" t="s">
        <v>104</v>
      </c>
      <c r="F44" s="29">
        <v>4740098091813</v>
      </c>
      <c r="G44" s="3">
        <v>4.2</v>
      </c>
      <c r="H44" s="3">
        <v>360</v>
      </c>
      <c r="I44" s="3" t="s">
        <v>41</v>
      </c>
      <c r="J44" s="3" t="s">
        <v>334</v>
      </c>
      <c r="K44" s="5">
        <v>0.63200000000000001</v>
      </c>
      <c r="L44" s="9">
        <f>+G44*$L$6*0.33</f>
        <v>0.21344400000000002</v>
      </c>
      <c r="M44" s="6">
        <f t="shared" si="19"/>
        <v>0.84544400000000008</v>
      </c>
      <c r="N44" s="6">
        <f t="shared" si="18"/>
        <v>1.04835056</v>
      </c>
      <c r="O44" s="22">
        <v>0.1</v>
      </c>
      <c r="P44" s="19" t="s">
        <v>25</v>
      </c>
      <c r="Q44" s="3" t="str">
        <f>CONCATENATE(P44," x ",J44)</f>
        <v>24 x 0,33 L</v>
      </c>
    </row>
    <row r="45" spans="1:18" x14ac:dyDescent="0.25">
      <c r="A45" s="2" t="s">
        <v>21</v>
      </c>
      <c r="B45" s="2" t="s">
        <v>39</v>
      </c>
      <c r="C45" s="10"/>
      <c r="D45" s="2" t="s">
        <v>274</v>
      </c>
      <c r="E45" s="3" t="s">
        <v>104</v>
      </c>
      <c r="F45" s="29">
        <v>4740098091820</v>
      </c>
      <c r="G45" s="3">
        <v>4.2</v>
      </c>
      <c r="H45" s="3">
        <v>360</v>
      </c>
      <c r="I45" s="3" t="s">
        <v>345</v>
      </c>
      <c r="K45" s="5">
        <f>K44*24</f>
        <v>15.167999999999999</v>
      </c>
      <c r="L45" s="9">
        <f>+G45*$L$6*7.92</f>
        <v>5.1226560000000001</v>
      </c>
      <c r="M45" s="6">
        <f t="shared" si="19"/>
        <v>20.290655999999998</v>
      </c>
      <c r="N45" s="6">
        <f t="shared" si="18"/>
        <v>25.160413439999999</v>
      </c>
      <c r="O45" s="22">
        <v>2.4</v>
      </c>
      <c r="P45" s="19" t="s">
        <v>40</v>
      </c>
      <c r="Q45" s="3" t="str">
        <f>CONCATENATE(P45," x ",I45)</f>
        <v>1 x 24 x 0,33 L purk</v>
      </c>
    </row>
    <row r="46" spans="1:18" x14ac:dyDescent="0.25">
      <c r="A46" s="2" t="s">
        <v>21</v>
      </c>
      <c r="B46" s="2" t="s">
        <v>39</v>
      </c>
      <c r="C46" s="14"/>
      <c r="D46" s="2" t="s">
        <v>311</v>
      </c>
      <c r="E46" s="3" t="s">
        <v>104</v>
      </c>
      <c r="F46" s="29">
        <v>4740098010166</v>
      </c>
      <c r="G46" s="37">
        <v>5.2</v>
      </c>
      <c r="H46" s="3">
        <v>360</v>
      </c>
      <c r="I46" s="3" t="s">
        <v>41</v>
      </c>
      <c r="J46" s="3" t="s">
        <v>334</v>
      </c>
      <c r="K46" s="5">
        <v>0.59</v>
      </c>
      <c r="L46" s="9">
        <f>+G46*$L$6*0.33</f>
        <v>0.26426400000000005</v>
      </c>
      <c r="M46" s="6">
        <f t="shared" si="19"/>
        <v>0.85426400000000002</v>
      </c>
      <c r="N46" s="6">
        <f t="shared" si="18"/>
        <v>1.0592873600000001</v>
      </c>
      <c r="O46" s="22">
        <v>0.1</v>
      </c>
      <c r="P46" s="19" t="s">
        <v>53</v>
      </c>
      <c r="Q46" s="3" t="str">
        <f>CONCATENATE(P46," x ",J46)</f>
        <v>12 x 0,33 L</v>
      </c>
    </row>
    <row r="47" spans="1:18" x14ac:dyDescent="0.25">
      <c r="A47" s="2" t="s">
        <v>21</v>
      </c>
      <c r="B47" s="2" t="s">
        <v>39</v>
      </c>
      <c r="C47" s="14"/>
      <c r="D47" s="2" t="s">
        <v>312</v>
      </c>
      <c r="E47" s="3" t="s">
        <v>104</v>
      </c>
      <c r="F47" s="29">
        <v>4740098004660</v>
      </c>
      <c r="G47" s="37">
        <v>5.2</v>
      </c>
      <c r="H47" s="3">
        <v>360</v>
      </c>
      <c r="I47" s="3" t="s">
        <v>347</v>
      </c>
      <c r="K47" s="5">
        <v>7.08</v>
      </c>
      <c r="L47" s="9">
        <f>+G47*$L$6*3.96</f>
        <v>3.1711680000000002</v>
      </c>
      <c r="M47" s="6">
        <f t="shared" si="19"/>
        <v>10.251168</v>
      </c>
      <c r="N47" s="6">
        <f t="shared" si="18"/>
        <v>12.711448320000001</v>
      </c>
      <c r="O47" s="22">
        <v>1.2</v>
      </c>
      <c r="P47" s="19" t="s">
        <v>324</v>
      </c>
      <c r="Q47" s="3" t="str">
        <f>CONCATENATE(P47," x ",I47)</f>
        <v>2 x 12 x 0,33 L purk</v>
      </c>
    </row>
    <row r="48" spans="1:18" x14ac:dyDescent="0.25">
      <c r="A48" s="2" t="s">
        <v>21</v>
      </c>
      <c r="B48" s="2" t="s">
        <v>39</v>
      </c>
      <c r="C48" s="10"/>
      <c r="D48" s="2" t="s">
        <v>216</v>
      </c>
      <c r="E48" s="3" t="s">
        <v>104</v>
      </c>
      <c r="F48" s="29">
        <v>4740098094821</v>
      </c>
      <c r="G48" s="3">
        <v>4.3</v>
      </c>
      <c r="H48" s="3">
        <v>360</v>
      </c>
      <c r="I48" s="3" t="s">
        <v>41</v>
      </c>
      <c r="J48" s="3" t="s">
        <v>338</v>
      </c>
      <c r="K48" s="5">
        <v>0.64200000000000002</v>
      </c>
      <c r="L48" s="9">
        <f>+G48*$L$6*0.355</f>
        <v>0.23508099999999998</v>
      </c>
      <c r="M48" s="6">
        <f t="shared" si="17"/>
        <v>0.877081</v>
      </c>
      <c r="N48" s="6">
        <f t="shared" si="18"/>
        <v>1.08758044</v>
      </c>
      <c r="O48" s="22">
        <v>0.1</v>
      </c>
      <c r="P48" s="19" t="s">
        <v>25</v>
      </c>
      <c r="Q48" s="3" t="str">
        <f>CONCATENATE(P48," x ",J48)</f>
        <v>24 x 0,355 L</v>
      </c>
    </row>
    <row r="49" spans="1:18" x14ac:dyDescent="0.25">
      <c r="A49" s="2" t="s">
        <v>21</v>
      </c>
      <c r="B49" s="2" t="s">
        <v>39</v>
      </c>
      <c r="C49" s="10"/>
      <c r="D49" s="2" t="s">
        <v>352</v>
      </c>
      <c r="E49" s="3" t="s">
        <v>104</v>
      </c>
      <c r="F49" s="29">
        <v>4740098094845</v>
      </c>
      <c r="G49" s="3">
        <v>4.3</v>
      </c>
      <c r="H49" s="3">
        <v>360</v>
      </c>
      <c r="I49" s="3" t="s">
        <v>342</v>
      </c>
      <c r="K49" s="5">
        <f>K48*12</f>
        <v>7.7040000000000006</v>
      </c>
      <c r="L49" s="9">
        <f>+G49*$L$6*4.26</f>
        <v>2.8209719999999998</v>
      </c>
      <c r="M49" s="6">
        <f t="shared" si="17"/>
        <v>10.524972</v>
      </c>
      <c r="N49" s="6">
        <f t="shared" si="18"/>
        <v>13.05096528</v>
      </c>
      <c r="O49" s="22">
        <v>1.2</v>
      </c>
      <c r="P49" s="19" t="s">
        <v>40</v>
      </c>
      <c r="Q49" s="3" t="str">
        <f>CONCATENATE(P49," x ",I49)</f>
        <v>1 x 12 x 0,355 L purk</v>
      </c>
    </row>
    <row r="50" spans="1:18" x14ac:dyDescent="0.25">
      <c r="A50" s="2" t="s">
        <v>21</v>
      </c>
      <c r="B50" s="2" t="s">
        <v>39</v>
      </c>
      <c r="C50" s="36"/>
      <c r="D50" s="8" t="s">
        <v>325</v>
      </c>
      <c r="E50" s="3" t="s">
        <v>104</v>
      </c>
      <c r="F50" s="29">
        <v>4740098003861</v>
      </c>
      <c r="G50" s="37">
        <v>5.2</v>
      </c>
      <c r="H50" s="3">
        <v>360</v>
      </c>
      <c r="I50" s="3" t="s">
        <v>347</v>
      </c>
      <c r="K50" s="5">
        <v>7.8959999999999999</v>
      </c>
      <c r="L50" s="9">
        <f>+G50*$L$6*3.96</f>
        <v>3.1711680000000002</v>
      </c>
      <c r="M50" s="6">
        <f>K50+L50</f>
        <v>11.067168000000001</v>
      </c>
      <c r="N50" s="6">
        <f t="shared" si="18"/>
        <v>13.72328832</v>
      </c>
      <c r="O50" s="22">
        <v>1.2</v>
      </c>
      <c r="P50" s="19" t="s">
        <v>324</v>
      </c>
      <c r="Q50" s="3" t="str">
        <f>CONCATENATE(P50," x ",I50)</f>
        <v>2 x 12 x 0,33 L purk</v>
      </c>
    </row>
    <row r="51" spans="1:18" x14ac:dyDescent="0.25">
      <c r="A51" s="2" t="s">
        <v>21</v>
      </c>
      <c r="B51" s="2" t="s">
        <v>39</v>
      </c>
      <c r="C51" s="14"/>
      <c r="D51" s="2" t="s">
        <v>281</v>
      </c>
      <c r="E51" s="3" t="s">
        <v>104</v>
      </c>
      <c r="F51" s="29">
        <v>4740098001935</v>
      </c>
      <c r="G51" s="37">
        <v>4.7</v>
      </c>
      <c r="H51" s="3">
        <v>360</v>
      </c>
      <c r="I51" s="3" t="s">
        <v>347</v>
      </c>
      <c r="K51" s="5">
        <v>7.08</v>
      </c>
      <c r="L51" s="9">
        <f>+G51*$L$6*3.96</f>
        <v>2.8662480000000001</v>
      </c>
      <c r="M51" s="6">
        <f>K51+L51</f>
        <v>9.9462480000000006</v>
      </c>
      <c r="N51" s="6">
        <f t="shared" si="18"/>
        <v>12.33334752</v>
      </c>
      <c r="O51" s="22">
        <v>1.2</v>
      </c>
      <c r="P51" s="19" t="s">
        <v>324</v>
      </c>
      <c r="Q51" s="3" t="str">
        <f>CONCATENATE(P51," x ",I51)</f>
        <v>2 x 12 x 0,33 L purk</v>
      </c>
    </row>
    <row r="52" spans="1:18" s="16" customFormat="1" x14ac:dyDescent="0.25">
      <c r="A52" s="2"/>
      <c r="B52" s="2"/>
      <c r="C52" s="1"/>
      <c r="D52" s="4" t="s">
        <v>43</v>
      </c>
      <c r="E52" s="3"/>
      <c r="F52" s="29"/>
      <c r="G52" s="3"/>
      <c r="H52" s="3"/>
      <c r="I52" s="3"/>
      <c r="J52" s="3"/>
      <c r="K52" s="5"/>
      <c r="L52" s="9"/>
      <c r="M52" s="6"/>
      <c r="N52" s="6"/>
      <c r="O52" s="22"/>
      <c r="P52" s="19"/>
      <c r="Q52" s="3"/>
      <c r="R52" s="15"/>
    </row>
    <row r="53" spans="1:18" x14ac:dyDescent="0.25">
      <c r="A53" s="2" t="s">
        <v>21</v>
      </c>
      <c r="B53" s="2" t="s">
        <v>39</v>
      </c>
      <c r="D53" s="2" t="s">
        <v>46</v>
      </c>
      <c r="E53" s="3" t="s">
        <v>104</v>
      </c>
      <c r="F53" s="29">
        <v>4740098082651</v>
      </c>
      <c r="G53" s="3">
        <v>2.9</v>
      </c>
      <c r="H53" s="3">
        <v>360</v>
      </c>
      <c r="I53" s="3" t="s">
        <v>41</v>
      </c>
      <c r="J53" s="3" t="s">
        <v>335</v>
      </c>
      <c r="K53" s="5">
        <v>0.80200000000000005</v>
      </c>
      <c r="L53" s="9">
        <f>+G53*$L$6/2</f>
        <v>0.2233</v>
      </c>
      <c r="M53" s="6">
        <f t="shared" ref="M53:M67" si="20">K53+L53</f>
        <v>1.0253000000000001</v>
      </c>
      <c r="N53" s="6">
        <f t="shared" ref="N53:N67" si="21">M53*1.24</f>
        <v>1.2713720000000002</v>
      </c>
      <c r="O53" s="22">
        <v>0.1</v>
      </c>
      <c r="P53" s="19" t="s">
        <v>25</v>
      </c>
      <c r="Q53" s="3" t="str">
        <f>CONCATENATE(P53," x ",J53)</f>
        <v>24 x 0,5 L</v>
      </c>
    </row>
    <row r="54" spans="1:18" x14ac:dyDescent="0.25">
      <c r="A54" s="2" t="s">
        <v>21</v>
      </c>
      <c r="B54" s="2" t="s">
        <v>39</v>
      </c>
      <c r="C54" s="14"/>
      <c r="D54" s="2" t="s">
        <v>28</v>
      </c>
      <c r="E54" s="3" t="s">
        <v>104</v>
      </c>
      <c r="F54" s="29">
        <v>4740098090748</v>
      </c>
      <c r="G54" s="3">
        <v>4.2</v>
      </c>
      <c r="H54" s="3">
        <v>360</v>
      </c>
      <c r="I54" s="3" t="s">
        <v>41</v>
      </c>
      <c r="J54" s="3" t="s">
        <v>335</v>
      </c>
      <c r="K54" s="5">
        <v>0.80200000000000005</v>
      </c>
      <c r="L54" s="9">
        <f>+G54*$L$6/2</f>
        <v>0.32340000000000002</v>
      </c>
      <c r="M54" s="6">
        <f t="shared" si="20"/>
        <v>1.1254</v>
      </c>
      <c r="N54" s="6">
        <f t="shared" si="21"/>
        <v>1.3954959999999998</v>
      </c>
      <c r="O54" s="22">
        <v>0.1</v>
      </c>
      <c r="P54" s="19" t="s">
        <v>25</v>
      </c>
      <c r="Q54" s="3" t="str">
        <f>CONCATENATE(P54," x ",J54)</f>
        <v>24 x 0,5 L</v>
      </c>
    </row>
    <row r="55" spans="1:18" x14ac:dyDescent="0.25">
      <c r="A55" s="2" t="s">
        <v>21</v>
      </c>
      <c r="B55" s="2" t="s">
        <v>39</v>
      </c>
      <c r="C55" s="14"/>
      <c r="D55" s="13" t="s">
        <v>110</v>
      </c>
      <c r="E55" s="3" t="s">
        <v>104</v>
      </c>
      <c r="F55" s="50">
        <v>4740098090755</v>
      </c>
      <c r="G55" s="51">
        <v>4.2</v>
      </c>
      <c r="H55" s="52">
        <v>360</v>
      </c>
      <c r="I55" s="12" t="s">
        <v>348</v>
      </c>
      <c r="J55" s="12"/>
      <c r="K55" s="70">
        <f>K54*6</f>
        <v>4.8120000000000003</v>
      </c>
      <c r="L55" s="9">
        <f>+G55*$L$6*6/2</f>
        <v>1.9404000000000001</v>
      </c>
      <c r="M55" s="6">
        <f t="shared" si="20"/>
        <v>6.7524000000000006</v>
      </c>
      <c r="N55" s="6">
        <f t="shared" si="21"/>
        <v>8.3729760000000013</v>
      </c>
      <c r="O55" s="12">
        <v>0.6</v>
      </c>
      <c r="P55" s="19" t="s">
        <v>45</v>
      </c>
      <c r="Q55" s="3" t="str">
        <f>CONCATENATE(P55," x ",REPLACE(I55,LEN(I55)-3,4,""))</f>
        <v xml:space="preserve">4 x 6 x 0,5 L </v>
      </c>
    </row>
    <row r="56" spans="1:18" s="16" customFormat="1" x14ac:dyDescent="0.25">
      <c r="A56" s="2" t="s">
        <v>21</v>
      </c>
      <c r="B56" s="2" t="s">
        <v>39</v>
      </c>
      <c r="C56" s="10"/>
      <c r="D56" s="2" t="s">
        <v>195</v>
      </c>
      <c r="E56" s="3" t="s">
        <v>105</v>
      </c>
      <c r="F56" s="29">
        <v>4740098092155</v>
      </c>
      <c r="G56" s="3">
        <v>4.2</v>
      </c>
      <c r="H56" s="3">
        <v>720</v>
      </c>
      <c r="I56" s="3" t="s">
        <v>41</v>
      </c>
      <c r="J56" s="3" t="s">
        <v>335</v>
      </c>
      <c r="K56" s="5">
        <v>0.85199999999999998</v>
      </c>
      <c r="L56" s="9">
        <f>+G56*$L$6/2</f>
        <v>0.32340000000000002</v>
      </c>
      <c r="M56" s="6">
        <f t="shared" si="20"/>
        <v>1.1754</v>
      </c>
      <c r="N56" s="6">
        <f t="shared" si="21"/>
        <v>1.4574959999999999</v>
      </c>
      <c r="O56" s="22">
        <v>0.1</v>
      </c>
      <c r="P56" s="19" t="s">
        <v>25</v>
      </c>
      <c r="Q56" s="3" t="str">
        <f>CONCATENATE(P56," x ",J56)</f>
        <v>24 x 0,5 L</v>
      </c>
      <c r="R56" s="15"/>
    </row>
    <row r="57" spans="1:18" s="16" customFormat="1" x14ac:dyDescent="0.25">
      <c r="A57" s="2" t="s">
        <v>21</v>
      </c>
      <c r="B57" s="2" t="s">
        <v>39</v>
      </c>
      <c r="C57" s="3"/>
      <c r="D57" s="2" t="s">
        <v>30</v>
      </c>
      <c r="E57" s="3" t="s">
        <v>104</v>
      </c>
      <c r="F57" s="29">
        <v>4740098010005</v>
      </c>
      <c r="G57" s="3">
        <v>4.7</v>
      </c>
      <c r="H57" s="3">
        <v>360</v>
      </c>
      <c r="I57" s="3" t="s">
        <v>41</v>
      </c>
      <c r="J57" s="3" t="s">
        <v>335</v>
      </c>
      <c r="K57" s="5">
        <v>0.94199999999999995</v>
      </c>
      <c r="L57" s="9">
        <f>+G57*$L$6/2</f>
        <v>0.3619</v>
      </c>
      <c r="M57" s="6">
        <f t="shared" si="20"/>
        <v>1.3039000000000001</v>
      </c>
      <c r="N57" s="6">
        <f t="shared" si="21"/>
        <v>1.6168360000000002</v>
      </c>
      <c r="O57" s="22">
        <v>0.1</v>
      </c>
      <c r="P57" s="19" t="s">
        <v>25</v>
      </c>
      <c r="Q57" s="3" t="str">
        <f>CONCATENATE(P57," x ",J57)</f>
        <v>24 x 0,5 L</v>
      </c>
      <c r="R57" s="15"/>
    </row>
    <row r="58" spans="1:18" x14ac:dyDescent="0.25">
      <c r="A58" s="2" t="s">
        <v>21</v>
      </c>
      <c r="B58" s="2" t="s">
        <v>39</v>
      </c>
      <c r="C58" s="15"/>
      <c r="D58" s="16" t="s">
        <v>44</v>
      </c>
      <c r="E58" s="3" t="s">
        <v>104</v>
      </c>
      <c r="F58" s="54">
        <v>4740098010562</v>
      </c>
      <c r="G58" s="55">
        <v>4.7</v>
      </c>
      <c r="H58" s="56">
        <v>360</v>
      </c>
      <c r="I58" s="15" t="s">
        <v>348</v>
      </c>
      <c r="J58" s="15"/>
      <c r="K58" s="71">
        <f>K57*6</f>
        <v>5.6519999999999992</v>
      </c>
      <c r="L58" s="9">
        <f>+G58*$L$6*6/2</f>
        <v>2.1714000000000002</v>
      </c>
      <c r="M58" s="6">
        <f t="shared" si="20"/>
        <v>7.8233999999999995</v>
      </c>
      <c r="N58" s="6">
        <f t="shared" si="21"/>
        <v>9.7010159999999992</v>
      </c>
      <c r="O58" s="22">
        <v>0.6</v>
      </c>
      <c r="P58" s="19" t="s">
        <v>45</v>
      </c>
      <c r="Q58" s="3" t="str">
        <f>CONCATENATE(P58," x ",REPLACE(I58,LEN(I58)-3,4,""))</f>
        <v xml:space="preserve">4 x 6 x 0,5 L </v>
      </c>
    </row>
    <row r="59" spans="1:18" x14ac:dyDescent="0.25">
      <c r="A59" s="2" t="s">
        <v>21</v>
      </c>
      <c r="B59" s="2" t="s">
        <v>39</v>
      </c>
      <c r="C59" s="36"/>
      <c r="D59" s="8" t="s">
        <v>326</v>
      </c>
      <c r="E59" s="3" t="s">
        <v>104</v>
      </c>
      <c r="F59" s="39">
        <v>4740098003731</v>
      </c>
      <c r="G59" s="37">
        <v>5.2</v>
      </c>
      <c r="H59" s="3">
        <v>360</v>
      </c>
      <c r="I59" s="15" t="s">
        <v>41</v>
      </c>
      <c r="J59" s="3" t="s">
        <v>335</v>
      </c>
      <c r="K59" s="5">
        <v>0.94799999999999995</v>
      </c>
      <c r="L59" s="9">
        <f>+G59*$L$6/2</f>
        <v>0.40040000000000003</v>
      </c>
      <c r="M59" s="6">
        <f>K59+L59</f>
        <v>1.3484</v>
      </c>
      <c r="N59" s="6">
        <f t="shared" si="21"/>
        <v>1.6720159999999999</v>
      </c>
      <c r="O59" s="22">
        <v>0.1</v>
      </c>
      <c r="P59" s="19" t="s">
        <v>25</v>
      </c>
      <c r="Q59" s="3" t="str">
        <f>CONCATENATE(P59," x ",J59)</f>
        <v>24 x 0,5 L</v>
      </c>
    </row>
    <row r="60" spans="1:18" s="53" customFormat="1" x14ac:dyDescent="0.25">
      <c r="A60" s="2" t="s">
        <v>21</v>
      </c>
      <c r="B60" s="2" t="s">
        <v>39</v>
      </c>
      <c r="C60" s="36"/>
      <c r="D60" s="8" t="s">
        <v>137</v>
      </c>
      <c r="E60" s="3" t="s">
        <v>104</v>
      </c>
      <c r="F60" s="39">
        <v>4740098003762</v>
      </c>
      <c r="G60" s="37">
        <v>5.2</v>
      </c>
      <c r="H60" s="3">
        <v>360</v>
      </c>
      <c r="I60" s="15" t="s">
        <v>348</v>
      </c>
      <c r="J60" s="3"/>
      <c r="K60" s="5">
        <f>K59*6</f>
        <v>5.6879999999999997</v>
      </c>
      <c r="L60" s="9">
        <f>+G60*$L$6*6/2</f>
        <v>2.4024000000000001</v>
      </c>
      <c r="M60" s="6">
        <f>K60+L60</f>
        <v>8.0903999999999989</v>
      </c>
      <c r="N60" s="6">
        <f t="shared" si="21"/>
        <v>10.032095999999999</v>
      </c>
      <c r="O60" s="22">
        <v>0.6</v>
      </c>
      <c r="P60" s="19" t="s">
        <v>45</v>
      </c>
      <c r="Q60" s="3" t="str">
        <f>CONCATENATE(P60," x ",I60)</f>
        <v>4 x 6 x 0,5 L purk</v>
      </c>
      <c r="R60" s="65"/>
    </row>
    <row r="61" spans="1:18" x14ac:dyDescent="0.25">
      <c r="A61" s="2" t="s">
        <v>21</v>
      </c>
      <c r="B61" s="2" t="s">
        <v>39</v>
      </c>
      <c r="C61" s="7"/>
      <c r="D61" s="8" t="s">
        <v>136</v>
      </c>
      <c r="E61" s="3" t="s">
        <v>104</v>
      </c>
      <c r="F61" s="39">
        <v>4740098079835</v>
      </c>
      <c r="G61" s="37">
        <v>4.7</v>
      </c>
      <c r="H61" s="3">
        <v>360</v>
      </c>
      <c r="I61" s="3" t="s">
        <v>41</v>
      </c>
      <c r="J61" s="3" t="s">
        <v>335</v>
      </c>
      <c r="K61" s="5">
        <v>0.80200000000000005</v>
      </c>
      <c r="L61" s="9">
        <f>+G61*$L$6/2</f>
        <v>0.3619</v>
      </c>
      <c r="M61" s="6">
        <f t="shared" ref="M61" si="22">K61+L61</f>
        <v>1.1638999999999999</v>
      </c>
      <c r="N61" s="6">
        <f t="shared" ref="N61" si="23">M61*1.24</f>
        <v>1.443236</v>
      </c>
      <c r="O61" s="22">
        <v>0.1</v>
      </c>
      <c r="P61" s="19" t="s">
        <v>25</v>
      </c>
      <c r="Q61" s="3" t="str">
        <f t="shared" ref="Q61:Q66" si="24">CONCATENATE(P61," x ",J61)</f>
        <v>24 x 0,5 L</v>
      </c>
    </row>
    <row r="62" spans="1:18" x14ac:dyDescent="0.25">
      <c r="A62" s="2" t="s">
        <v>21</v>
      </c>
      <c r="B62" s="2" t="s">
        <v>39</v>
      </c>
      <c r="C62" s="74" t="s">
        <v>316</v>
      </c>
      <c r="D62" s="8" t="s">
        <v>423</v>
      </c>
      <c r="E62" s="3" t="s">
        <v>104</v>
      </c>
      <c r="F62" s="39">
        <v>4740098004578</v>
      </c>
      <c r="G62" s="37">
        <v>4.5</v>
      </c>
      <c r="H62" s="3">
        <v>360</v>
      </c>
      <c r="I62" s="3" t="s">
        <v>41</v>
      </c>
      <c r="J62" s="3" t="s">
        <v>335</v>
      </c>
      <c r="K62" s="5">
        <v>1.21</v>
      </c>
      <c r="L62" s="9">
        <f>+G62*$L$6/2</f>
        <v>0.34649999999999997</v>
      </c>
      <c r="M62" s="6">
        <f t="shared" si="20"/>
        <v>1.5565</v>
      </c>
      <c r="N62" s="6">
        <f t="shared" si="21"/>
        <v>1.9300599999999999</v>
      </c>
      <c r="O62" s="22">
        <v>0.1</v>
      </c>
      <c r="P62" s="19" t="s">
        <v>25</v>
      </c>
      <c r="Q62" s="3" t="str">
        <f t="shared" si="24"/>
        <v>24 x 0,5 L</v>
      </c>
    </row>
    <row r="63" spans="1:18" x14ac:dyDescent="0.25">
      <c r="A63" s="2" t="s">
        <v>21</v>
      </c>
      <c r="B63" s="2" t="s">
        <v>39</v>
      </c>
      <c r="C63" s="7"/>
      <c r="D63" s="8" t="s">
        <v>220</v>
      </c>
      <c r="E63" s="3" t="s">
        <v>105</v>
      </c>
      <c r="F63" s="39">
        <v>4740098081234</v>
      </c>
      <c r="G63" s="37">
        <v>4.2</v>
      </c>
      <c r="H63" s="3">
        <v>360</v>
      </c>
      <c r="I63" s="3" t="s">
        <v>41</v>
      </c>
      <c r="J63" s="3" t="s">
        <v>336</v>
      </c>
      <c r="K63" s="5">
        <v>0.94199999999999995</v>
      </c>
      <c r="L63" s="9">
        <f>+G63*$L$6*0.568</f>
        <v>0.3673824</v>
      </c>
      <c r="M63" s="6">
        <f>K63+L63</f>
        <v>1.3093824000000001</v>
      </c>
      <c r="N63" s="6">
        <f t="shared" si="21"/>
        <v>1.6236341760000002</v>
      </c>
      <c r="O63" s="22">
        <v>0.1</v>
      </c>
      <c r="P63" s="19" t="s">
        <v>25</v>
      </c>
      <c r="Q63" s="3" t="str">
        <f t="shared" si="24"/>
        <v>24 x 0,568 L</v>
      </c>
    </row>
    <row r="64" spans="1:18" x14ac:dyDescent="0.25">
      <c r="A64" s="2" t="s">
        <v>21</v>
      </c>
      <c r="B64" s="2" t="s">
        <v>39</v>
      </c>
      <c r="C64" s="10"/>
      <c r="D64" s="8" t="s">
        <v>200</v>
      </c>
      <c r="E64" s="3" t="s">
        <v>104</v>
      </c>
      <c r="F64" s="39">
        <v>4740098092179</v>
      </c>
      <c r="G64" s="37">
        <v>5</v>
      </c>
      <c r="H64" s="3">
        <v>360</v>
      </c>
      <c r="I64" s="3" t="s">
        <v>41</v>
      </c>
      <c r="J64" s="3" t="s">
        <v>336</v>
      </c>
      <c r="K64" s="5">
        <v>0.88200000000000001</v>
      </c>
      <c r="L64" s="9">
        <f>+G64*$L$6*0.568</f>
        <v>0.43735999999999997</v>
      </c>
      <c r="M64" s="6">
        <f t="shared" si="20"/>
        <v>1.3193600000000001</v>
      </c>
      <c r="N64" s="6">
        <f t="shared" si="21"/>
        <v>1.6360064000000001</v>
      </c>
      <c r="O64" s="22">
        <v>0.1</v>
      </c>
      <c r="P64" s="19" t="s">
        <v>25</v>
      </c>
      <c r="Q64" s="3" t="str">
        <f t="shared" si="24"/>
        <v>24 x 0,568 L</v>
      </c>
    </row>
    <row r="65" spans="1:18" x14ac:dyDescent="0.25">
      <c r="A65" s="2" t="s">
        <v>21</v>
      </c>
      <c r="B65" s="2" t="s">
        <v>39</v>
      </c>
      <c r="C65" s="10" t="s">
        <v>316</v>
      </c>
      <c r="D65" s="8" t="s">
        <v>407</v>
      </c>
      <c r="E65" s="3" t="s">
        <v>104</v>
      </c>
      <c r="F65" s="39">
        <v>4740098004400</v>
      </c>
      <c r="G65" s="37">
        <v>5</v>
      </c>
      <c r="H65" s="3">
        <v>360</v>
      </c>
      <c r="I65" s="3" t="s">
        <v>41</v>
      </c>
      <c r="J65" s="3" t="s">
        <v>336</v>
      </c>
      <c r="K65" s="5">
        <v>0.88200000000000001</v>
      </c>
      <c r="L65" s="9">
        <f>+G65*$L$6*0.568</f>
        <v>0.43735999999999997</v>
      </c>
      <c r="M65" s="6">
        <f t="shared" ref="M65" si="25">K65+L65</f>
        <v>1.3193600000000001</v>
      </c>
      <c r="N65" s="6">
        <f t="shared" ref="N65" si="26">M65*1.24</f>
        <v>1.6360064000000001</v>
      </c>
      <c r="O65" s="22">
        <v>0.1</v>
      </c>
      <c r="P65" s="19" t="s">
        <v>25</v>
      </c>
      <c r="Q65" s="3" t="str">
        <f t="shared" si="24"/>
        <v>24 x 0,568 L</v>
      </c>
    </row>
    <row r="66" spans="1:18" x14ac:dyDescent="0.25">
      <c r="A66" s="2" t="s">
        <v>21</v>
      </c>
      <c r="B66" s="2" t="s">
        <v>39</v>
      </c>
      <c r="C66" s="7"/>
      <c r="D66" s="8" t="s">
        <v>47</v>
      </c>
      <c r="E66" s="3" t="s">
        <v>104</v>
      </c>
      <c r="F66" s="39">
        <v>4740098017134</v>
      </c>
      <c r="G66" s="37">
        <v>5.2</v>
      </c>
      <c r="H66" s="3">
        <v>360</v>
      </c>
      <c r="I66" s="3" t="s">
        <v>41</v>
      </c>
      <c r="J66" s="3" t="s">
        <v>336</v>
      </c>
      <c r="K66" s="5">
        <v>0.88200000000000001</v>
      </c>
      <c r="L66" s="9">
        <f>+G66*$L$6*0.568</f>
        <v>0.45485439999999999</v>
      </c>
      <c r="M66" s="6">
        <f t="shared" si="20"/>
        <v>1.3368544</v>
      </c>
      <c r="N66" s="6">
        <f t="shared" si="21"/>
        <v>1.657699456</v>
      </c>
      <c r="O66" s="22">
        <v>0.1</v>
      </c>
      <c r="P66" s="19" t="s">
        <v>25</v>
      </c>
      <c r="Q66" s="3" t="str">
        <f t="shared" si="24"/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48</v>
      </c>
      <c r="E67" s="3" t="s">
        <v>104</v>
      </c>
      <c r="F67" s="39">
        <v>4740098071969</v>
      </c>
      <c r="G67" s="37">
        <v>5.2</v>
      </c>
      <c r="H67" s="3">
        <v>360</v>
      </c>
      <c r="I67" s="15" t="s">
        <v>349</v>
      </c>
      <c r="K67" s="5">
        <f>K66*6</f>
        <v>5.2919999999999998</v>
      </c>
      <c r="L67" s="9">
        <f>+G67*$L$6*6*0.568</f>
        <v>2.7291263999999997</v>
      </c>
      <c r="M67" s="6">
        <f t="shared" si="20"/>
        <v>8.0211264</v>
      </c>
      <c r="N67" s="6">
        <f t="shared" si="21"/>
        <v>9.9461967359999992</v>
      </c>
      <c r="O67" s="22">
        <v>0.6</v>
      </c>
      <c r="P67" s="19" t="s">
        <v>45</v>
      </c>
      <c r="Q67" s="3" t="str">
        <f>CONCATENATE(P67," x ",REPLACE(I67,LEN(I67)-3,4,""))</f>
        <v xml:space="preserve">4 x 6 x 0,568 L </v>
      </c>
    </row>
    <row r="68" spans="1:18" s="53" customFormat="1" x14ac:dyDescent="0.25">
      <c r="A68" s="2"/>
      <c r="C68" s="1"/>
      <c r="D68" s="4" t="s">
        <v>35</v>
      </c>
      <c r="E68" s="3"/>
      <c r="F68" s="57"/>
      <c r="G68" s="3"/>
      <c r="H68" s="3"/>
      <c r="I68" s="3"/>
      <c r="J68" s="3"/>
      <c r="K68" s="5"/>
      <c r="L68" s="9"/>
      <c r="M68" s="6"/>
      <c r="N68" s="6"/>
      <c r="O68" s="22"/>
      <c r="P68" s="19"/>
      <c r="Q68" s="3"/>
      <c r="R68" s="65"/>
    </row>
    <row r="69" spans="1:18" s="53" customFormat="1" x14ac:dyDescent="0.25">
      <c r="A69" s="2" t="s">
        <v>21</v>
      </c>
      <c r="B69" s="2" t="s">
        <v>36</v>
      </c>
      <c r="C69" s="3"/>
      <c r="D69" s="2" t="s">
        <v>34</v>
      </c>
      <c r="E69" s="3" t="s">
        <v>104</v>
      </c>
      <c r="F69" s="38">
        <v>4740098082118</v>
      </c>
      <c r="G69" s="37">
        <v>6</v>
      </c>
      <c r="H69" s="3">
        <v>180</v>
      </c>
      <c r="I69" s="3" t="s">
        <v>36</v>
      </c>
      <c r="J69" s="3" t="s">
        <v>387</v>
      </c>
      <c r="K69" s="5">
        <v>1.65</v>
      </c>
      <c r="L69" s="9">
        <f>+G69*$L$6*2</f>
        <v>1.8479999999999999</v>
      </c>
      <c r="M69" s="6">
        <f>K69+L69</f>
        <v>3.4979999999999998</v>
      </c>
      <c r="N69" s="6">
        <f>M69*1.24</f>
        <v>4.3375199999999996</v>
      </c>
      <c r="O69" s="22">
        <v>0.1</v>
      </c>
      <c r="P69" s="19" t="s">
        <v>37</v>
      </c>
      <c r="Q69" s="3" t="str">
        <f>CONCATENATE(P69," x ",J69)</f>
        <v>6 x 2 L</v>
      </c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28</v>
      </c>
      <c r="E70" s="3" t="s">
        <v>104</v>
      </c>
      <c r="F70" s="29">
        <v>4740098076582</v>
      </c>
      <c r="G70" s="3">
        <v>4.2</v>
      </c>
      <c r="H70" s="3">
        <v>120</v>
      </c>
      <c r="I70" s="3" t="s">
        <v>36</v>
      </c>
      <c r="J70" s="3" t="s">
        <v>387</v>
      </c>
      <c r="K70" s="5">
        <v>1.47</v>
      </c>
      <c r="L70" s="9">
        <f>+G70*$L$6*2</f>
        <v>1.2936000000000001</v>
      </c>
      <c r="M70" s="6">
        <f>K70+L70</f>
        <v>2.7636000000000003</v>
      </c>
      <c r="N70" s="6">
        <f>M70*1.24</f>
        <v>3.4268640000000001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x14ac:dyDescent="0.25">
      <c r="A71" s="2" t="s">
        <v>21</v>
      </c>
      <c r="B71" s="2" t="s">
        <v>36</v>
      </c>
      <c r="D71" s="2" t="s">
        <v>38</v>
      </c>
      <c r="E71" s="3" t="s">
        <v>104</v>
      </c>
      <c r="F71" s="29">
        <v>4740098076599</v>
      </c>
      <c r="G71" s="3">
        <v>5.2</v>
      </c>
      <c r="H71" s="3">
        <v>180</v>
      </c>
      <c r="I71" s="3" t="s">
        <v>36</v>
      </c>
      <c r="J71" s="3" t="s">
        <v>387</v>
      </c>
      <c r="K71" s="5">
        <v>1.55</v>
      </c>
      <c r="L71" s="9">
        <f>+G71*$L$6*2</f>
        <v>1.6016000000000001</v>
      </c>
      <c r="M71" s="6">
        <f>K71+L71</f>
        <v>3.1516000000000002</v>
      </c>
      <c r="N71" s="6">
        <f>M71*1.24</f>
        <v>3.9079840000000003</v>
      </c>
      <c r="O71" s="22">
        <v>0.1</v>
      </c>
      <c r="P71" s="19" t="s">
        <v>37</v>
      </c>
      <c r="Q71" s="3" t="str">
        <f>CONCATENATE(P71," x ",J71)</f>
        <v>6 x 2 L</v>
      </c>
    </row>
    <row r="72" spans="1:18" x14ac:dyDescent="0.25">
      <c r="C72" s="1"/>
      <c r="D72" s="4" t="s">
        <v>49</v>
      </c>
      <c r="F72" s="39"/>
      <c r="K72" s="5"/>
      <c r="L72" s="9"/>
      <c r="M72" s="6"/>
      <c r="N72" s="6"/>
    </row>
    <row r="73" spans="1:18" x14ac:dyDescent="0.25">
      <c r="A73" s="2" t="s">
        <v>21</v>
      </c>
      <c r="B73" s="2" t="s">
        <v>49</v>
      </c>
      <c r="D73" s="2" t="s">
        <v>30</v>
      </c>
      <c r="E73" s="3" t="s">
        <v>104</v>
      </c>
      <c r="F73" s="17" t="s">
        <v>264</v>
      </c>
      <c r="G73" s="3">
        <v>4.7</v>
      </c>
      <c r="H73" s="3">
        <v>180</v>
      </c>
      <c r="I73" s="3" t="s">
        <v>350</v>
      </c>
      <c r="J73" s="3" t="s">
        <v>385</v>
      </c>
      <c r="K73" s="5">
        <v>2.41</v>
      </c>
      <c r="L73" s="9">
        <f t="shared" ref="L73:L77" si="27">+G73*$L$6</f>
        <v>0.7238</v>
      </c>
      <c r="M73" s="6">
        <f t="shared" ref="M73:M77" si="28">K73+L73</f>
        <v>3.1337999999999999</v>
      </c>
      <c r="N73" s="6">
        <f t="shared" ref="N73:N77" si="29">M73*1.24</f>
        <v>3.8859119999999998</v>
      </c>
      <c r="O73" s="35"/>
      <c r="P73" s="19" t="s">
        <v>42</v>
      </c>
      <c r="Q73" s="3" t="str">
        <f t="shared" ref="Q73:Q77" si="30">CONCATENATE(P73," x ",J73)</f>
        <v>30 x 1 L</v>
      </c>
    </row>
    <row r="74" spans="1:18" x14ac:dyDescent="0.25">
      <c r="A74" s="2" t="s">
        <v>21</v>
      </c>
      <c r="B74" s="2" t="s">
        <v>49</v>
      </c>
      <c r="D74" s="2" t="s">
        <v>50</v>
      </c>
      <c r="E74" s="3" t="s">
        <v>104</v>
      </c>
      <c r="F74" s="39">
        <v>4700098089810</v>
      </c>
      <c r="G74" s="3">
        <v>5.2</v>
      </c>
      <c r="H74" s="3">
        <v>180</v>
      </c>
      <c r="I74" s="3" t="s">
        <v>350</v>
      </c>
      <c r="J74" s="3" t="s">
        <v>385</v>
      </c>
      <c r="K74" s="5">
        <v>2.4700000000000002</v>
      </c>
      <c r="L74" s="9">
        <f t="shared" si="27"/>
        <v>0.80080000000000007</v>
      </c>
      <c r="M74" s="6">
        <f t="shared" si="28"/>
        <v>3.2708000000000004</v>
      </c>
      <c r="N74" s="6">
        <f t="shared" si="29"/>
        <v>4.0557920000000003</v>
      </c>
      <c r="O74" s="18"/>
      <c r="P74" s="19" t="s">
        <v>42</v>
      </c>
      <c r="Q74" s="3" t="str">
        <f t="shared" si="30"/>
        <v>30 x 1 L</v>
      </c>
    </row>
    <row r="75" spans="1:18" x14ac:dyDescent="0.25">
      <c r="A75" s="2" t="s">
        <v>21</v>
      </c>
      <c r="B75" s="2" t="s">
        <v>49</v>
      </c>
      <c r="D75" s="2" t="s">
        <v>139</v>
      </c>
      <c r="E75" s="3" t="s">
        <v>105</v>
      </c>
      <c r="F75" s="39">
        <v>4740098081098</v>
      </c>
      <c r="G75" s="3">
        <v>4.2</v>
      </c>
      <c r="H75" s="3">
        <v>360</v>
      </c>
      <c r="I75" s="3" t="s">
        <v>351</v>
      </c>
      <c r="J75" s="3" t="s">
        <v>385</v>
      </c>
      <c r="K75" s="5">
        <v>2.82</v>
      </c>
      <c r="L75" s="9">
        <f t="shared" si="27"/>
        <v>0.64680000000000004</v>
      </c>
      <c r="M75" s="6">
        <f t="shared" si="28"/>
        <v>3.4668000000000001</v>
      </c>
      <c r="N75" s="6">
        <f t="shared" si="29"/>
        <v>4.298832</v>
      </c>
      <c r="O75" s="18"/>
      <c r="P75" s="19" t="s">
        <v>29</v>
      </c>
      <c r="Q75" s="3" t="str">
        <f t="shared" si="30"/>
        <v>20 x 1 L</v>
      </c>
    </row>
    <row r="76" spans="1:18" x14ac:dyDescent="0.25">
      <c r="A76" s="2" t="s">
        <v>21</v>
      </c>
      <c r="B76" s="2" t="s">
        <v>49</v>
      </c>
      <c r="D76" s="2" t="s">
        <v>121</v>
      </c>
      <c r="E76" s="3" t="s">
        <v>104</v>
      </c>
      <c r="F76" s="39">
        <v>4740098089780</v>
      </c>
      <c r="G76" s="3">
        <v>6</v>
      </c>
      <c r="H76" s="3">
        <v>360</v>
      </c>
      <c r="I76" s="3" t="s">
        <v>351</v>
      </c>
      <c r="J76" s="3" t="s">
        <v>385</v>
      </c>
      <c r="K76" s="5">
        <v>2.63</v>
      </c>
      <c r="L76" s="9">
        <f t="shared" si="27"/>
        <v>0.92399999999999993</v>
      </c>
      <c r="M76" s="6">
        <f t="shared" si="28"/>
        <v>3.5539999999999998</v>
      </c>
      <c r="N76" s="6">
        <f t="shared" si="29"/>
        <v>4.4069599999999998</v>
      </c>
      <c r="O76" s="18"/>
      <c r="P76" s="19" t="s">
        <v>29</v>
      </c>
      <c r="Q76" s="3" t="str">
        <f t="shared" si="30"/>
        <v>20 x 1 L</v>
      </c>
    </row>
    <row r="77" spans="1:18" x14ac:dyDescent="0.25">
      <c r="A77" s="2" t="s">
        <v>21</v>
      </c>
      <c r="B77" s="2" t="s">
        <v>49</v>
      </c>
      <c r="D77" s="2" t="s">
        <v>122</v>
      </c>
      <c r="E77" s="3" t="s">
        <v>105</v>
      </c>
      <c r="F77" s="39">
        <v>4740098089773</v>
      </c>
      <c r="G77" s="3">
        <v>6</v>
      </c>
      <c r="H77" s="3">
        <v>360</v>
      </c>
      <c r="I77" s="3" t="s">
        <v>351</v>
      </c>
      <c r="J77" s="3" t="s">
        <v>385</v>
      </c>
      <c r="K77" s="5">
        <v>2.56</v>
      </c>
      <c r="L77" s="9">
        <f t="shared" si="27"/>
        <v>0.92399999999999993</v>
      </c>
      <c r="M77" s="6">
        <f t="shared" si="28"/>
        <v>3.484</v>
      </c>
      <c r="N77" s="6">
        <f t="shared" si="29"/>
        <v>4.3201599999999996</v>
      </c>
      <c r="O77" s="18"/>
      <c r="P77" s="19" t="s">
        <v>29</v>
      </c>
      <c r="Q77" s="3" t="str">
        <f t="shared" si="30"/>
        <v>20 x 1 L</v>
      </c>
    </row>
    <row r="78" spans="1:18" x14ac:dyDescent="0.25">
      <c r="C78" s="1"/>
      <c r="D78" s="41" t="s">
        <v>307</v>
      </c>
      <c r="K78" s="5"/>
      <c r="L78" s="9"/>
      <c r="M78" s="6"/>
      <c r="N78" s="6"/>
    </row>
    <row r="79" spans="1:18" x14ac:dyDescent="0.25">
      <c r="C79" s="1"/>
      <c r="D79" s="4" t="s">
        <v>166</v>
      </c>
      <c r="K79" s="5"/>
      <c r="L79" s="9"/>
      <c r="M79" s="6"/>
      <c r="N79" s="6"/>
    </row>
    <row r="80" spans="1:18" x14ac:dyDescent="0.25">
      <c r="A80" s="2" t="s">
        <v>21</v>
      </c>
      <c r="B80" s="2" t="s">
        <v>23</v>
      </c>
      <c r="C80" s="7"/>
      <c r="D80" s="8" t="s">
        <v>175</v>
      </c>
      <c r="E80" s="3" t="s">
        <v>104</v>
      </c>
      <c r="F80" s="39">
        <v>4000856005989</v>
      </c>
      <c r="G80" s="37">
        <v>0</v>
      </c>
      <c r="H80" s="3">
        <v>360</v>
      </c>
      <c r="I80" s="3" t="s">
        <v>24</v>
      </c>
      <c r="J80" s="3" t="s">
        <v>334</v>
      </c>
      <c r="K80" s="5">
        <v>0.84799999999999998</v>
      </c>
      <c r="L80" s="9">
        <f>+G80*$L$6/3.03</f>
        <v>0</v>
      </c>
      <c r="M80" s="6">
        <f>K80+L80</f>
        <v>0.84799999999999998</v>
      </c>
      <c r="N80" s="6">
        <f>M80*1.24</f>
        <v>1.05152</v>
      </c>
      <c r="O80" s="22">
        <v>0.1</v>
      </c>
      <c r="P80" s="19" t="s">
        <v>25</v>
      </c>
      <c r="Q80" s="3" t="str">
        <f>CONCATENATE(P80," x ",J80)</f>
        <v>24 x 0,33 L</v>
      </c>
    </row>
    <row r="81" spans="1:18" x14ac:dyDescent="0.25">
      <c r="A81" s="2" t="s">
        <v>21</v>
      </c>
      <c r="B81" s="2" t="s">
        <v>23</v>
      </c>
      <c r="C81" s="36"/>
      <c r="D81" s="8" t="s">
        <v>314</v>
      </c>
      <c r="E81" s="3" t="s">
        <v>104</v>
      </c>
      <c r="F81" s="39">
        <v>4740098002819</v>
      </c>
      <c r="G81" s="37">
        <v>0</v>
      </c>
      <c r="H81" s="3">
        <v>360</v>
      </c>
      <c r="I81" s="3" t="s">
        <v>24</v>
      </c>
      <c r="J81" s="3" t="s">
        <v>334</v>
      </c>
      <c r="K81" s="5">
        <v>1.36</v>
      </c>
      <c r="L81" s="9">
        <f>+G81*$L$6*0.355</f>
        <v>0</v>
      </c>
      <c r="M81" s="6">
        <f>K81+L81</f>
        <v>1.36</v>
      </c>
      <c r="N81" s="6">
        <f>M81*1.24</f>
        <v>1.6864000000000001</v>
      </c>
      <c r="O81" s="22">
        <v>0.1</v>
      </c>
      <c r="P81" s="19">
        <v>24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23</v>
      </c>
      <c r="C82" s="36" t="s">
        <v>316</v>
      </c>
      <c r="D82" s="8" t="s">
        <v>414</v>
      </c>
      <c r="E82" s="3" t="s">
        <v>104</v>
      </c>
      <c r="F82" s="39">
        <v>4751012097507</v>
      </c>
      <c r="G82" s="37">
        <v>0</v>
      </c>
      <c r="H82" s="3">
        <v>210</v>
      </c>
      <c r="I82" s="3" t="s">
        <v>24</v>
      </c>
      <c r="J82" s="3" t="s">
        <v>335</v>
      </c>
      <c r="K82" s="5">
        <v>1.94</v>
      </c>
      <c r="L82" s="9">
        <f>+G82*$L$6*0.355</f>
        <v>0</v>
      </c>
      <c r="M82" s="6">
        <f>K82+L82</f>
        <v>1.94</v>
      </c>
      <c r="N82" s="6">
        <f>M82*1.24</f>
        <v>2.4055999999999997</v>
      </c>
      <c r="O82" s="22">
        <v>0.1</v>
      </c>
      <c r="P82" s="19">
        <v>24</v>
      </c>
      <c r="Q82" s="3" t="str">
        <f>CONCATENATE(P82," x ",J82)</f>
        <v>24 x 0,5 L</v>
      </c>
    </row>
    <row r="83" spans="1:18" x14ac:dyDescent="0.25">
      <c r="A83" s="2" t="s">
        <v>21</v>
      </c>
      <c r="B83" s="2" t="s">
        <v>23</v>
      </c>
      <c r="C83" s="36" t="s">
        <v>316</v>
      </c>
      <c r="D83" s="8" t="s">
        <v>424</v>
      </c>
      <c r="E83" s="3" t="s">
        <v>104</v>
      </c>
      <c r="F83" s="39">
        <v>4000856006801</v>
      </c>
      <c r="G83" s="37">
        <v>0</v>
      </c>
      <c r="H83" s="3">
        <v>360</v>
      </c>
      <c r="I83" s="3" t="s">
        <v>41</v>
      </c>
      <c r="J83" s="3" t="s">
        <v>335</v>
      </c>
      <c r="K83" s="5">
        <v>1.08</v>
      </c>
      <c r="L83" s="9">
        <f>+G83*$L$6*0.355</f>
        <v>0</v>
      </c>
      <c r="M83" s="6">
        <f>K83+L83</f>
        <v>1.08</v>
      </c>
      <c r="N83" s="6">
        <f>M83*1.24</f>
        <v>1.3392000000000002</v>
      </c>
      <c r="O83" s="22">
        <v>0.1</v>
      </c>
      <c r="P83" s="19">
        <v>24</v>
      </c>
      <c r="Q83" s="3" t="str">
        <f>CONCATENATE(P83," x ",J83)</f>
        <v>24 x 0,5 L</v>
      </c>
    </row>
    <row r="84" spans="1:18" x14ac:dyDescent="0.25">
      <c r="C84" s="36"/>
      <c r="D84" s="67" t="s">
        <v>52</v>
      </c>
      <c r="F84" s="39"/>
      <c r="G84" s="37"/>
      <c r="K84" s="5"/>
      <c r="L84" s="9"/>
      <c r="M84" s="6"/>
      <c r="N84" s="6"/>
    </row>
    <row r="85" spans="1:18" x14ac:dyDescent="0.25">
      <c r="A85" s="2" t="s">
        <v>21</v>
      </c>
      <c r="B85" s="2" t="s">
        <v>23</v>
      </c>
      <c r="C85" s="36"/>
      <c r="D85" s="8" t="s">
        <v>249</v>
      </c>
      <c r="E85" s="3" t="s">
        <v>104</v>
      </c>
      <c r="F85" s="39">
        <v>75013769</v>
      </c>
      <c r="G85" s="37">
        <v>4.5</v>
      </c>
      <c r="H85" s="3">
        <v>300</v>
      </c>
      <c r="I85" s="3" t="s">
        <v>24</v>
      </c>
      <c r="J85" s="3" t="s">
        <v>338</v>
      </c>
      <c r="K85" s="5">
        <v>1.17</v>
      </c>
      <c r="L85" s="9">
        <f>+G85*$L$6*0.355</f>
        <v>0.24601499999999996</v>
      </c>
      <c r="M85" s="6">
        <f t="shared" ref="M85:M93" si="31">K85+L85</f>
        <v>1.4160149999999998</v>
      </c>
      <c r="N85" s="6">
        <f t="shared" ref="N85:N94" si="32">M85*1.24</f>
        <v>1.7558585999999998</v>
      </c>
      <c r="O85" s="22">
        <v>0.1</v>
      </c>
      <c r="P85" s="19">
        <v>24</v>
      </c>
      <c r="Q85" s="3" t="str">
        <f t="shared" ref="Q85:Q94" si="33">CONCATENATE(P85," x ",J85)</f>
        <v>24 x 0,355 L</v>
      </c>
    </row>
    <row r="86" spans="1:18" x14ac:dyDescent="0.25">
      <c r="A86" s="2" t="s">
        <v>21</v>
      </c>
      <c r="B86" s="2" t="s">
        <v>23</v>
      </c>
      <c r="D86" s="2" t="s">
        <v>26</v>
      </c>
      <c r="E86" s="3" t="s">
        <v>104</v>
      </c>
      <c r="F86" s="29">
        <v>4000856005309</v>
      </c>
      <c r="G86" s="37">
        <v>4.8</v>
      </c>
      <c r="H86" s="3">
        <v>360</v>
      </c>
      <c r="I86" s="3" t="s">
        <v>24</v>
      </c>
      <c r="J86" s="3" t="s">
        <v>335</v>
      </c>
      <c r="K86" s="5">
        <v>1.02</v>
      </c>
      <c r="L86" s="9">
        <f>+G86*$L$6/2</f>
        <v>0.36959999999999998</v>
      </c>
      <c r="M86" s="6">
        <f t="shared" si="31"/>
        <v>1.3895999999999999</v>
      </c>
      <c r="N86" s="6">
        <f t="shared" si="32"/>
        <v>1.723104</v>
      </c>
      <c r="O86" s="22">
        <v>0.1</v>
      </c>
      <c r="P86" s="19" t="s">
        <v>53</v>
      </c>
      <c r="Q86" s="3" t="str">
        <f t="shared" si="33"/>
        <v>12 x 0,5 L</v>
      </c>
    </row>
    <row r="87" spans="1:18" x14ac:dyDescent="0.25">
      <c r="A87" s="2" t="s">
        <v>21</v>
      </c>
      <c r="B87" s="2" t="s">
        <v>23</v>
      </c>
      <c r="C87" s="75" t="s">
        <v>316</v>
      </c>
      <c r="D87" s="2" t="s">
        <v>415</v>
      </c>
      <c r="E87" s="3" t="s">
        <v>104</v>
      </c>
      <c r="F87" s="29">
        <v>4751012095114</v>
      </c>
      <c r="G87" s="37">
        <v>5.2</v>
      </c>
      <c r="H87" s="3">
        <v>140</v>
      </c>
      <c r="I87" s="3" t="s">
        <v>24</v>
      </c>
      <c r="J87" s="3" t="s">
        <v>335</v>
      </c>
      <c r="K87" s="5">
        <v>1.8</v>
      </c>
      <c r="L87" s="9">
        <f>+G87*$L$6/2</f>
        <v>0.40040000000000003</v>
      </c>
      <c r="M87" s="6">
        <f t="shared" ref="M87" si="34">K87+L87</f>
        <v>2.2004000000000001</v>
      </c>
      <c r="N87" s="6">
        <f t="shared" ref="N87" si="35">M87*1.24</f>
        <v>2.7284960000000003</v>
      </c>
      <c r="O87" s="22">
        <v>0.1</v>
      </c>
      <c r="P87" s="19" t="s">
        <v>29</v>
      </c>
      <c r="Q87" s="3" t="str">
        <f t="shared" ref="Q87" si="36">CONCATENATE(P87," x ",J87)</f>
        <v>20 x 0,5 L</v>
      </c>
    </row>
    <row r="88" spans="1:18" x14ac:dyDescent="0.25">
      <c r="A88" s="2" t="s">
        <v>21</v>
      </c>
      <c r="B88" s="2" t="s">
        <v>23</v>
      </c>
      <c r="C88" s="75" t="s">
        <v>316</v>
      </c>
      <c r="D88" s="2" t="s">
        <v>416</v>
      </c>
      <c r="E88" s="3" t="s">
        <v>104</v>
      </c>
      <c r="F88" s="29">
        <v>4751012098252</v>
      </c>
      <c r="G88" s="37">
        <v>5.3</v>
      </c>
      <c r="H88" s="3">
        <v>220</v>
      </c>
      <c r="I88" s="3" t="s">
        <v>24</v>
      </c>
      <c r="J88" s="3" t="s">
        <v>335</v>
      </c>
      <c r="K88" s="5">
        <v>2.17</v>
      </c>
      <c r="L88" s="9">
        <f>+G88*$L$6/2</f>
        <v>0.40809999999999996</v>
      </c>
      <c r="M88" s="6">
        <f t="shared" ref="M88" si="37">K88+L88</f>
        <v>2.5781000000000001</v>
      </c>
      <c r="N88" s="6">
        <f t="shared" ref="N88" si="38">M88*1.24</f>
        <v>3.196844</v>
      </c>
      <c r="O88" s="22">
        <v>0.1</v>
      </c>
      <c r="P88" s="19" t="s">
        <v>29</v>
      </c>
      <c r="Q88" s="3" t="str">
        <f t="shared" ref="Q88" si="39">CONCATENATE(P88," x ",J88)</f>
        <v>20 x 0,5 L</v>
      </c>
    </row>
    <row r="89" spans="1:18" x14ac:dyDescent="0.25">
      <c r="A89" s="2" t="s">
        <v>21</v>
      </c>
      <c r="B89" s="2" t="s">
        <v>23</v>
      </c>
      <c r="C89" s="75" t="s">
        <v>316</v>
      </c>
      <c r="D89" s="2" t="s">
        <v>417</v>
      </c>
      <c r="E89" s="3" t="s">
        <v>105</v>
      </c>
      <c r="F89" s="29">
        <v>4751012095138</v>
      </c>
      <c r="G89" s="37">
        <v>5.8</v>
      </c>
      <c r="H89" s="3">
        <v>180</v>
      </c>
      <c r="I89" s="3" t="s">
        <v>24</v>
      </c>
      <c r="J89" s="3" t="s">
        <v>335</v>
      </c>
      <c r="K89" s="5">
        <v>2.12</v>
      </c>
      <c r="L89" s="9">
        <f>+G89*$L$6/2</f>
        <v>0.4466</v>
      </c>
      <c r="M89" s="6">
        <f t="shared" ref="M89" si="40">K89+L89</f>
        <v>2.5666000000000002</v>
      </c>
      <c r="N89" s="6">
        <f t="shared" ref="N89" si="41">M89*1.24</f>
        <v>3.1825840000000003</v>
      </c>
      <c r="O89" s="22">
        <v>0.1</v>
      </c>
      <c r="P89" s="19" t="s">
        <v>29</v>
      </c>
      <c r="Q89" s="3" t="str">
        <f t="shared" ref="Q89" si="42">CONCATENATE(P89," x ",J89)</f>
        <v>20 x 0,5 L</v>
      </c>
    </row>
    <row r="90" spans="1:18" x14ac:dyDescent="0.25">
      <c r="A90" s="2" t="s">
        <v>21</v>
      </c>
      <c r="B90" s="2" t="s">
        <v>23</v>
      </c>
      <c r="D90" s="2" t="s">
        <v>102</v>
      </c>
      <c r="E90" s="3" t="s">
        <v>103</v>
      </c>
      <c r="F90" s="29">
        <v>4003304140003</v>
      </c>
      <c r="G90" s="37">
        <v>5.5</v>
      </c>
      <c r="H90" s="3">
        <v>360</v>
      </c>
      <c r="I90" s="3" t="s">
        <v>24</v>
      </c>
      <c r="J90" s="3" t="s">
        <v>335</v>
      </c>
      <c r="K90" s="5">
        <v>1.32</v>
      </c>
      <c r="L90" s="9">
        <f>+G90*$L$6/2</f>
        <v>0.42349999999999999</v>
      </c>
      <c r="M90" s="6">
        <f t="shared" si="31"/>
        <v>1.7435</v>
      </c>
      <c r="N90" s="6">
        <f t="shared" si="32"/>
        <v>2.16194</v>
      </c>
      <c r="O90" s="22">
        <v>0.1</v>
      </c>
      <c r="P90" s="19" t="s">
        <v>29</v>
      </c>
      <c r="Q90" s="3" t="str">
        <f t="shared" si="33"/>
        <v>20 x 0,5 L</v>
      </c>
    </row>
    <row r="91" spans="1:18" x14ac:dyDescent="0.25">
      <c r="A91" s="2" t="s">
        <v>21</v>
      </c>
      <c r="B91" s="2" t="s">
        <v>23</v>
      </c>
      <c r="C91" s="36"/>
      <c r="D91" s="8" t="s">
        <v>289</v>
      </c>
      <c r="E91" s="3" t="s">
        <v>104</v>
      </c>
      <c r="F91" s="39">
        <v>4770301238056</v>
      </c>
      <c r="G91" s="37">
        <v>6.6</v>
      </c>
      <c r="H91" s="3">
        <v>540</v>
      </c>
      <c r="I91" s="15" t="s">
        <v>24</v>
      </c>
      <c r="J91" s="3" t="s">
        <v>334</v>
      </c>
      <c r="K91" s="5">
        <v>1.45</v>
      </c>
      <c r="L91" s="9">
        <f>+G91*$L$6*0.33</f>
        <v>0.33541199999999999</v>
      </c>
      <c r="M91" s="6">
        <f t="shared" si="31"/>
        <v>1.785412</v>
      </c>
      <c r="N91" s="6">
        <f t="shared" si="32"/>
        <v>2.2139108799999998</v>
      </c>
      <c r="O91" s="22">
        <v>0.1</v>
      </c>
      <c r="P91" s="19" t="s">
        <v>25</v>
      </c>
      <c r="Q91" s="3" t="str">
        <f t="shared" si="33"/>
        <v>24 x 0,33 L</v>
      </c>
    </row>
    <row r="92" spans="1:18" x14ac:dyDescent="0.25">
      <c r="A92" s="2" t="s">
        <v>21</v>
      </c>
      <c r="B92" s="2" t="s">
        <v>23</v>
      </c>
      <c r="C92" s="10"/>
      <c r="D92" s="8" t="s">
        <v>290</v>
      </c>
      <c r="E92" s="3" t="s">
        <v>105</v>
      </c>
      <c r="F92" s="68">
        <v>4770301238063</v>
      </c>
      <c r="G92" s="37">
        <v>6.5</v>
      </c>
      <c r="H92" s="3">
        <v>540</v>
      </c>
      <c r="I92" s="3" t="s">
        <v>24</v>
      </c>
      <c r="J92" s="3" t="s">
        <v>334</v>
      </c>
      <c r="K92" s="5">
        <v>1.45</v>
      </c>
      <c r="L92" s="9">
        <f>+G92*$L$6*0.33</f>
        <v>0.33032999999999996</v>
      </c>
      <c r="M92" s="6">
        <f t="shared" si="31"/>
        <v>1.78033</v>
      </c>
      <c r="N92" s="6">
        <f t="shared" si="32"/>
        <v>2.2076091999999998</v>
      </c>
      <c r="O92" s="22">
        <v>0.1</v>
      </c>
      <c r="P92" s="19" t="s">
        <v>25</v>
      </c>
      <c r="Q92" s="3" t="str">
        <f t="shared" si="33"/>
        <v>24 x 0,33 L</v>
      </c>
      <c r="R92" s="2"/>
    </row>
    <row r="93" spans="1:18" x14ac:dyDescent="0.25">
      <c r="A93" s="2" t="s">
        <v>21</v>
      </c>
      <c r="B93" s="2" t="s">
        <v>23</v>
      </c>
      <c r="C93" s="10"/>
      <c r="D93" s="8" t="s">
        <v>293</v>
      </c>
      <c r="E93" s="3" t="s">
        <v>104</v>
      </c>
      <c r="F93" s="68">
        <v>4770301238124</v>
      </c>
      <c r="G93" s="37">
        <v>5</v>
      </c>
      <c r="H93" s="3">
        <v>360</v>
      </c>
      <c r="I93" s="3" t="s">
        <v>24</v>
      </c>
      <c r="J93" s="3" t="s">
        <v>334</v>
      </c>
      <c r="K93" s="5">
        <v>1.24</v>
      </c>
      <c r="L93" s="9">
        <f>+G93*$L$6*0.33</f>
        <v>0.25409999999999999</v>
      </c>
      <c r="M93" s="6">
        <f t="shared" si="31"/>
        <v>1.4941</v>
      </c>
      <c r="N93" s="6">
        <f t="shared" si="32"/>
        <v>1.852684</v>
      </c>
      <c r="O93" s="22">
        <v>0.1</v>
      </c>
      <c r="P93" s="19" t="s">
        <v>25</v>
      </c>
      <c r="Q93" s="3" t="str">
        <f t="shared" si="33"/>
        <v>24 x 0,33 L</v>
      </c>
      <c r="R93" s="2"/>
    </row>
    <row r="94" spans="1:18" x14ac:dyDescent="0.25">
      <c r="A94" s="2" t="s">
        <v>21</v>
      </c>
      <c r="B94" s="2" t="s">
        <v>23</v>
      </c>
      <c r="C94" s="10"/>
      <c r="D94" s="8" t="s">
        <v>292</v>
      </c>
      <c r="E94" s="3" t="s">
        <v>103</v>
      </c>
      <c r="F94" s="68">
        <v>4770301238148</v>
      </c>
      <c r="G94" s="37">
        <v>4.9000000000000004</v>
      </c>
      <c r="H94" s="3">
        <v>390</v>
      </c>
      <c r="I94" s="3" t="s">
        <v>24</v>
      </c>
      <c r="J94" s="3" t="s">
        <v>334</v>
      </c>
      <c r="K94" s="5">
        <v>1.56</v>
      </c>
      <c r="L94" s="9">
        <f>+G94*$L$6*0.33</f>
        <v>0.24901800000000002</v>
      </c>
      <c r="M94" s="6">
        <f>K94+L94</f>
        <v>1.809018</v>
      </c>
      <c r="N94" s="6">
        <f t="shared" si="32"/>
        <v>2.2431823199999998</v>
      </c>
      <c r="O94" s="22">
        <v>0.1</v>
      </c>
      <c r="P94" s="19" t="s">
        <v>25</v>
      </c>
      <c r="Q94" s="3" t="str">
        <f t="shared" si="33"/>
        <v>24 x 0,33 L</v>
      </c>
      <c r="R94" s="2"/>
    </row>
    <row r="95" spans="1:18" x14ac:dyDescent="0.25">
      <c r="C95" s="36"/>
      <c r="D95" s="67" t="s">
        <v>39</v>
      </c>
      <c r="F95" s="39"/>
      <c r="G95" s="37"/>
      <c r="K95" s="5"/>
      <c r="L95" s="9"/>
      <c r="M95" s="6"/>
      <c r="N95" s="6"/>
    </row>
    <row r="96" spans="1:18" x14ac:dyDescent="0.25">
      <c r="A96" s="2" t="s">
        <v>21</v>
      </c>
      <c r="B96" s="2" t="s">
        <v>39</v>
      </c>
      <c r="C96" s="36"/>
      <c r="D96" s="8" t="s">
        <v>249</v>
      </c>
      <c r="E96" s="3" t="s">
        <v>104</v>
      </c>
      <c r="F96" s="39">
        <v>5410228293385</v>
      </c>
      <c r="G96" s="37">
        <v>4.5</v>
      </c>
      <c r="H96" s="3">
        <v>360</v>
      </c>
      <c r="I96" s="3" t="s">
        <v>41</v>
      </c>
      <c r="J96" s="3" t="s">
        <v>334</v>
      </c>
      <c r="K96" s="5">
        <v>1.08</v>
      </c>
      <c r="L96" s="9">
        <f>+G96*$L$6*0.33</f>
        <v>0.22869</v>
      </c>
      <c r="M96" s="6">
        <f t="shared" ref="M96:M102" si="43">K96+L96</f>
        <v>1.3086900000000001</v>
      </c>
      <c r="N96" s="6">
        <f t="shared" ref="N96:N102" si="44">M96*1.24</f>
        <v>1.6227756000000002</v>
      </c>
      <c r="O96" s="22">
        <v>0.1</v>
      </c>
      <c r="P96" s="19">
        <v>24</v>
      </c>
      <c r="Q96" s="3" t="str">
        <f t="shared" ref="Q96:Q102" si="45">CONCATENATE(P96," x ",J96)</f>
        <v>24 x 0,33 L</v>
      </c>
    </row>
    <row r="97" spans="1:18" x14ac:dyDescent="0.25">
      <c r="A97" s="2" t="s">
        <v>21</v>
      </c>
      <c r="B97" s="2" t="s">
        <v>39</v>
      </c>
      <c r="D97" s="2" t="s">
        <v>107</v>
      </c>
      <c r="E97" s="3" t="s">
        <v>104</v>
      </c>
      <c r="F97" s="29">
        <v>4000856003404</v>
      </c>
      <c r="G97" s="3">
        <v>4.8</v>
      </c>
      <c r="H97" s="3">
        <v>360</v>
      </c>
      <c r="I97" s="3" t="s">
        <v>41</v>
      </c>
      <c r="J97" s="3" t="s">
        <v>335</v>
      </c>
      <c r="K97" s="5">
        <v>1.042</v>
      </c>
      <c r="L97" s="9">
        <f>+G97*$L$6/2</f>
        <v>0.36959999999999998</v>
      </c>
      <c r="M97" s="6">
        <f t="shared" si="43"/>
        <v>1.4116</v>
      </c>
      <c r="N97" s="6">
        <f t="shared" si="44"/>
        <v>1.7503839999999999</v>
      </c>
      <c r="O97" s="22">
        <v>0.1</v>
      </c>
      <c r="P97" s="19" t="s">
        <v>25</v>
      </c>
      <c r="Q97" s="3" t="str">
        <f t="shared" si="45"/>
        <v>24 x 0,5 L</v>
      </c>
    </row>
    <row r="98" spans="1:18" x14ac:dyDescent="0.25">
      <c r="A98" s="2" t="s">
        <v>21</v>
      </c>
      <c r="B98" s="2" t="s">
        <v>39</v>
      </c>
      <c r="C98" s="10"/>
      <c r="D98" s="2" t="s">
        <v>213</v>
      </c>
      <c r="E98" s="3" t="s">
        <v>104</v>
      </c>
      <c r="F98" s="29">
        <v>4000856006184</v>
      </c>
      <c r="G98" s="3">
        <v>5.2</v>
      </c>
      <c r="H98" s="3">
        <v>360</v>
      </c>
      <c r="I98" s="3" t="s">
        <v>41</v>
      </c>
      <c r="J98" s="3" t="s">
        <v>335</v>
      </c>
      <c r="K98" s="5">
        <v>1.0069999999999999</v>
      </c>
      <c r="L98" s="9">
        <f>+G98*$L$6/2</f>
        <v>0.40040000000000003</v>
      </c>
      <c r="M98" s="6">
        <f t="shared" si="43"/>
        <v>1.4074</v>
      </c>
      <c r="N98" s="6">
        <f t="shared" si="44"/>
        <v>1.7451760000000001</v>
      </c>
      <c r="O98" s="22">
        <v>0.1</v>
      </c>
      <c r="P98" s="19" t="s">
        <v>25</v>
      </c>
      <c r="Q98" s="3" t="str">
        <f t="shared" si="45"/>
        <v>24 x 0,5 L</v>
      </c>
    </row>
    <row r="99" spans="1:18" x14ac:dyDescent="0.25">
      <c r="A99" s="2" t="s">
        <v>21</v>
      </c>
      <c r="B99" s="2" t="s">
        <v>39</v>
      </c>
      <c r="C99" s="10"/>
      <c r="D99" s="8" t="s">
        <v>203</v>
      </c>
      <c r="E99" s="3" t="s">
        <v>104</v>
      </c>
      <c r="F99" s="39">
        <v>6419800153382</v>
      </c>
      <c r="G99" s="37">
        <v>4.7</v>
      </c>
      <c r="H99" s="3">
        <v>360</v>
      </c>
      <c r="I99" s="3" t="s">
        <v>41</v>
      </c>
      <c r="J99" s="3" t="s">
        <v>335</v>
      </c>
      <c r="K99" s="5">
        <v>0.82</v>
      </c>
      <c r="L99" s="9">
        <f>+G99*$L$6*0.5</f>
        <v>0.3619</v>
      </c>
      <c r="M99" s="6">
        <f t="shared" si="43"/>
        <v>1.1819</v>
      </c>
      <c r="N99" s="6">
        <f t="shared" si="44"/>
        <v>1.4655559999999999</v>
      </c>
      <c r="O99" s="22">
        <v>0.1</v>
      </c>
      <c r="P99" s="19" t="s">
        <v>25</v>
      </c>
      <c r="Q99" s="3" t="str">
        <f t="shared" si="45"/>
        <v>24 x 0,5 L</v>
      </c>
    </row>
    <row r="100" spans="1:18" x14ac:dyDescent="0.25">
      <c r="A100" s="2" t="s">
        <v>21</v>
      </c>
      <c r="B100" s="2" t="s">
        <v>39</v>
      </c>
      <c r="C100" s="36"/>
      <c r="D100" s="8" t="s">
        <v>289</v>
      </c>
      <c r="E100" s="3" t="s">
        <v>104</v>
      </c>
      <c r="F100" s="39">
        <v>5410228285571</v>
      </c>
      <c r="G100" s="37">
        <v>6.6</v>
      </c>
      <c r="H100" s="3">
        <v>540</v>
      </c>
      <c r="I100" s="3" t="s">
        <v>41</v>
      </c>
      <c r="J100" s="3" t="s">
        <v>335</v>
      </c>
      <c r="K100" s="5">
        <v>1.46</v>
      </c>
      <c r="L100" s="9">
        <f>+G100*$L$6*0.5</f>
        <v>0.50819999999999999</v>
      </c>
      <c r="M100" s="6">
        <f>K100+L100</f>
        <v>1.9681999999999999</v>
      </c>
      <c r="N100" s="6">
        <f t="shared" si="44"/>
        <v>2.4405679999999998</v>
      </c>
      <c r="O100" s="22">
        <v>0.1</v>
      </c>
      <c r="P100" s="19" t="s">
        <v>25</v>
      </c>
      <c r="Q100" s="3" t="str">
        <f t="shared" si="45"/>
        <v>24 x 0,5 L</v>
      </c>
      <c r="R100" s="2"/>
    </row>
    <row r="101" spans="1:18" x14ac:dyDescent="0.25">
      <c r="A101" s="2" t="s">
        <v>21</v>
      </c>
      <c r="B101" s="2" t="s">
        <v>39</v>
      </c>
      <c r="C101" s="36"/>
      <c r="D101" s="8" t="s">
        <v>290</v>
      </c>
      <c r="E101" s="3" t="s">
        <v>105</v>
      </c>
      <c r="F101" s="39">
        <v>4770301238070</v>
      </c>
      <c r="G101" s="37">
        <v>6.5</v>
      </c>
      <c r="H101" s="3">
        <v>540</v>
      </c>
      <c r="I101" s="3" t="s">
        <v>41</v>
      </c>
      <c r="J101" s="3" t="s">
        <v>335</v>
      </c>
      <c r="K101" s="5">
        <v>1.46</v>
      </c>
      <c r="L101" s="9">
        <f>+G101*$L$6*0.5</f>
        <v>0.50049999999999994</v>
      </c>
      <c r="M101" s="6">
        <f t="shared" si="43"/>
        <v>1.9604999999999999</v>
      </c>
      <c r="N101" s="6">
        <f t="shared" si="44"/>
        <v>2.4310199999999997</v>
      </c>
      <c r="O101" s="22">
        <v>0.1</v>
      </c>
      <c r="P101" s="19">
        <v>24</v>
      </c>
      <c r="Q101" s="3" t="str">
        <f t="shared" si="45"/>
        <v>24 x 0,5 L</v>
      </c>
      <c r="R101" s="2"/>
    </row>
    <row r="102" spans="1:18" x14ac:dyDescent="0.25">
      <c r="A102" s="2" t="s">
        <v>21</v>
      </c>
      <c r="B102" s="2" t="s">
        <v>39</v>
      </c>
      <c r="C102" s="36"/>
      <c r="D102" s="8" t="s">
        <v>292</v>
      </c>
      <c r="E102" s="3" t="s">
        <v>103</v>
      </c>
      <c r="F102" s="68">
        <v>4770301238155</v>
      </c>
      <c r="G102" s="37">
        <v>4.9000000000000004</v>
      </c>
      <c r="H102" s="3">
        <v>390</v>
      </c>
      <c r="I102" s="3" t="s">
        <v>41</v>
      </c>
      <c r="J102" s="3" t="s">
        <v>335</v>
      </c>
      <c r="K102" s="5">
        <v>1.59</v>
      </c>
      <c r="L102" s="9">
        <f>+G102*$L$6*0.5</f>
        <v>0.37730000000000002</v>
      </c>
      <c r="M102" s="6">
        <f t="shared" si="43"/>
        <v>1.9673</v>
      </c>
      <c r="N102" s="6">
        <f t="shared" si="44"/>
        <v>2.4394520000000002</v>
      </c>
      <c r="O102" s="22">
        <v>0.1</v>
      </c>
      <c r="P102" s="19" t="s">
        <v>25</v>
      </c>
      <c r="Q102" s="3" t="str">
        <f t="shared" si="45"/>
        <v>24 x 0,5 L</v>
      </c>
      <c r="R102" s="3"/>
    </row>
    <row r="103" spans="1:18" x14ac:dyDescent="0.25">
      <c r="C103" s="36"/>
      <c r="D103" s="67" t="s">
        <v>49</v>
      </c>
      <c r="F103" s="39"/>
      <c r="G103" s="37"/>
      <c r="K103" s="5"/>
      <c r="L103" s="9"/>
      <c r="M103" s="6"/>
      <c r="N103" s="6"/>
    </row>
    <row r="104" spans="1:18" x14ac:dyDescent="0.25">
      <c r="A104" s="2" t="s">
        <v>21</v>
      </c>
      <c r="B104" s="2" t="s">
        <v>49</v>
      </c>
      <c r="D104" s="2" t="s">
        <v>26</v>
      </c>
      <c r="E104" s="3" t="s">
        <v>104</v>
      </c>
      <c r="F104" s="58">
        <v>4000856063613</v>
      </c>
      <c r="G104" s="3">
        <v>4.8</v>
      </c>
      <c r="H104" s="3">
        <v>180</v>
      </c>
      <c r="I104" s="3" t="s">
        <v>351</v>
      </c>
      <c r="J104" s="3" t="s">
        <v>385</v>
      </c>
      <c r="K104" s="5">
        <v>2.62</v>
      </c>
      <c r="L104" s="9">
        <f t="shared" ref="L104:L110" si="46">+G104*$L$6</f>
        <v>0.73919999999999997</v>
      </c>
      <c r="M104" s="6">
        <f t="shared" ref="M104:M110" si="47">K104+L104</f>
        <v>3.3592</v>
      </c>
      <c r="N104" s="6">
        <f t="shared" ref="N104:N110" si="48">M104*1.24</f>
        <v>4.1654080000000002</v>
      </c>
      <c r="O104" s="18"/>
      <c r="P104" s="19" t="s">
        <v>29</v>
      </c>
      <c r="Q104" s="3" t="str">
        <f t="shared" ref="Q104:Q110" si="49">CONCATENATE(P104," x ",J104)</f>
        <v>20 x 1 L</v>
      </c>
    </row>
    <row r="105" spans="1:18" x14ac:dyDescent="0.25">
      <c r="A105" s="2" t="s">
        <v>21</v>
      </c>
      <c r="B105" s="2" t="s">
        <v>49</v>
      </c>
      <c r="C105" s="10"/>
      <c r="D105" s="2" t="s">
        <v>102</v>
      </c>
      <c r="E105" s="3" t="s">
        <v>103</v>
      </c>
      <c r="G105" s="3">
        <v>5.5</v>
      </c>
      <c r="H105" s="3">
        <v>360</v>
      </c>
      <c r="I105" s="3" t="s">
        <v>351</v>
      </c>
      <c r="J105" s="3" t="s">
        <v>385</v>
      </c>
      <c r="K105" s="5">
        <v>3.49</v>
      </c>
      <c r="L105" s="9">
        <f t="shared" si="46"/>
        <v>0.84699999999999998</v>
      </c>
      <c r="M105" s="6">
        <f t="shared" si="47"/>
        <v>4.3369999999999997</v>
      </c>
      <c r="N105" s="6">
        <f t="shared" si="48"/>
        <v>5.3778799999999993</v>
      </c>
      <c r="O105" s="18"/>
      <c r="P105" s="19" t="s">
        <v>29</v>
      </c>
      <c r="Q105" s="3" t="str">
        <f t="shared" si="49"/>
        <v>20 x 1 L</v>
      </c>
    </row>
    <row r="106" spans="1:18" x14ac:dyDescent="0.25">
      <c r="A106" s="2" t="s">
        <v>21</v>
      </c>
      <c r="B106" s="2" t="s">
        <v>49</v>
      </c>
      <c r="C106" s="10"/>
      <c r="D106" s="8" t="s">
        <v>289</v>
      </c>
      <c r="E106" s="3" t="s">
        <v>104</v>
      </c>
      <c r="F106" s="68">
        <v>5410228153764</v>
      </c>
      <c r="G106" s="37">
        <v>6.6</v>
      </c>
      <c r="H106" s="3">
        <v>360</v>
      </c>
      <c r="I106" s="3" t="s">
        <v>351</v>
      </c>
      <c r="J106" s="3" t="s">
        <v>385</v>
      </c>
      <c r="K106" s="5">
        <v>3.89</v>
      </c>
      <c r="L106" s="9">
        <f t="shared" si="46"/>
        <v>1.0164</v>
      </c>
      <c r="M106" s="6">
        <f t="shared" si="47"/>
        <v>4.9063999999999997</v>
      </c>
      <c r="N106" s="6">
        <f t="shared" si="48"/>
        <v>6.0839359999999996</v>
      </c>
      <c r="O106" s="69"/>
      <c r="P106" s="19" t="s">
        <v>29</v>
      </c>
      <c r="Q106" s="3" t="str">
        <f t="shared" si="49"/>
        <v>20 x 1 L</v>
      </c>
      <c r="R106" s="3"/>
    </row>
    <row r="107" spans="1:18" x14ac:dyDescent="0.25">
      <c r="A107" s="2" t="s">
        <v>21</v>
      </c>
      <c r="B107" s="2" t="s">
        <v>49</v>
      </c>
      <c r="C107" s="10"/>
      <c r="D107" s="8" t="s">
        <v>292</v>
      </c>
      <c r="E107" s="3" t="s">
        <v>103</v>
      </c>
      <c r="F107" s="54">
        <v>4740051002078</v>
      </c>
      <c r="G107" s="37">
        <v>4.8</v>
      </c>
      <c r="H107" s="3">
        <v>390</v>
      </c>
      <c r="I107" s="3" t="s">
        <v>351</v>
      </c>
      <c r="J107" s="3" t="s">
        <v>385</v>
      </c>
      <c r="K107" s="5">
        <v>3.91</v>
      </c>
      <c r="L107" s="9">
        <f t="shared" si="46"/>
        <v>0.73919999999999997</v>
      </c>
      <c r="M107" s="6">
        <f t="shared" si="47"/>
        <v>4.6492000000000004</v>
      </c>
      <c r="N107" s="6">
        <f t="shared" si="48"/>
        <v>5.7650080000000008</v>
      </c>
      <c r="O107" s="69"/>
      <c r="P107" s="19" t="s">
        <v>29</v>
      </c>
      <c r="Q107" s="3" t="str">
        <f t="shared" si="49"/>
        <v>20 x 1 L</v>
      </c>
      <c r="R107" s="3"/>
    </row>
    <row r="108" spans="1:18" x14ac:dyDescent="0.25">
      <c r="A108" s="2" t="s">
        <v>21</v>
      </c>
      <c r="B108" s="2" t="s">
        <v>49</v>
      </c>
      <c r="C108" s="10"/>
      <c r="D108" s="8" t="s">
        <v>293</v>
      </c>
      <c r="E108" s="3" t="s">
        <v>104</v>
      </c>
      <c r="F108" s="68">
        <v>5410228851578</v>
      </c>
      <c r="G108" s="37">
        <v>5</v>
      </c>
      <c r="H108" s="3">
        <v>270</v>
      </c>
      <c r="I108" s="3" t="s">
        <v>350</v>
      </c>
      <c r="J108" s="3" t="s">
        <v>385</v>
      </c>
      <c r="K108" s="5">
        <v>2.99</v>
      </c>
      <c r="L108" s="9">
        <f t="shared" si="46"/>
        <v>0.77</v>
      </c>
      <c r="M108" s="6">
        <f t="shared" si="47"/>
        <v>3.7600000000000002</v>
      </c>
      <c r="N108" s="6">
        <f t="shared" si="48"/>
        <v>4.6623999999999999</v>
      </c>
      <c r="P108" s="19" t="s">
        <v>42</v>
      </c>
      <c r="Q108" s="3" t="str">
        <f t="shared" si="49"/>
        <v>30 x 1 L</v>
      </c>
      <c r="R108" s="2"/>
    </row>
    <row r="109" spans="1:18" x14ac:dyDescent="0.25">
      <c r="A109" s="2" t="s">
        <v>21</v>
      </c>
      <c r="B109" s="2" t="s">
        <v>49</v>
      </c>
      <c r="C109" s="10" t="s">
        <v>316</v>
      </c>
      <c r="D109" s="8" t="s">
        <v>415</v>
      </c>
      <c r="E109" s="3" t="s">
        <v>104</v>
      </c>
      <c r="F109" s="68">
        <v>4751012090133</v>
      </c>
      <c r="G109" s="37">
        <v>5.2</v>
      </c>
      <c r="H109" s="3">
        <v>40</v>
      </c>
      <c r="I109" s="3" t="s">
        <v>350</v>
      </c>
      <c r="J109" s="3" t="s">
        <v>385</v>
      </c>
      <c r="K109" s="5">
        <v>3.41</v>
      </c>
      <c r="L109" s="9">
        <f t="shared" si="46"/>
        <v>0.80080000000000007</v>
      </c>
      <c r="M109" s="6">
        <f t="shared" si="47"/>
        <v>4.2107999999999999</v>
      </c>
      <c r="N109" s="6">
        <f t="shared" si="48"/>
        <v>5.2213919999999998</v>
      </c>
      <c r="P109" s="19" t="s">
        <v>42</v>
      </c>
      <c r="Q109" s="3" t="str">
        <f t="shared" si="49"/>
        <v>30 x 1 L</v>
      </c>
      <c r="R109" s="2"/>
    </row>
    <row r="110" spans="1:18" x14ac:dyDescent="0.25">
      <c r="A110" s="2" t="s">
        <v>21</v>
      </c>
      <c r="B110" s="2" t="s">
        <v>49</v>
      </c>
      <c r="C110" s="10" t="s">
        <v>316</v>
      </c>
      <c r="D110" s="8" t="s">
        <v>417</v>
      </c>
      <c r="E110" s="3" t="s">
        <v>105</v>
      </c>
      <c r="F110" s="68">
        <v>4751012098399</v>
      </c>
      <c r="G110" s="37">
        <v>5.8</v>
      </c>
      <c r="H110" s="3">
        <v>40</v>
      </c>
      <c r="I110" s="3" t="s">
        <v>351</v>
      </c>
      <c r="J110" s="3" t="s">
        <v>385</v>
      </c>
      <c r="K110" s="5">
        <v>3.89</v>
      </c>
      <c r="L110" s="9">
        <f t="shared" si="46"/>
        <v>0.89319999999999999</v>
      </c>
      <c r="M110" s="6">
        <f t="shared" si="47"/>
        <v>4.7831999999999999</v>
      </c>
      <c r="N110" s="6">
        <f t="shared" si="48"/>
        <v>5.9311679999999996</v>
      </c>
      <c r="P110" s="19" t="s">
        <v>42</v>
      </c>
      <c r="Q110" s="3" t="str">
        <f t="shared" si="49"/>
        <v>30 x 1 L</v>
      </c>
      <c r="R110" s="2"/>
    </row>
    <row r="111" spans="1:18" x14ac:dyDescent="0.25">
      <c r="C111" s="10"/>
      <c r="D111" s="8"/>
      <c r="F111" s="68"/>
      <c r="G111" s="37"/>
      <c r="K111" s="5"/>
      <c r="L111" s="9"/>
      <c r="M111" s="6"/>
      <c r="N111" s="6"/>
      <c r="O111" s="69"/>
      <c r="R111" s="3"/>
    </row>
    <row r="112" spans="1:18" x14ac:dyDescent="0.25">
      <c r="C112" s="20"/>
      <c r="D112" s="21" t="s">
        <v>54</v>
      </c>
      <c r="G112" s="59"/>
      <c r="H112" s="59"/>
      <c r="I112" s="22"/>
      <c r="J112" s="22"/>
      <c r="K112" s="5"/>
      <c r="L112" s="9">
        <v>0.76819999999999999</v>
      </c>
      <c r="M112" s="6"/>
      <c r="N112" s="6"/>
    </row>
    <row r="113" spans="1:18" collapsed="1" x14ac:dyDescent="0.25">
      <c r="D113" s="4" t="s">
        <v>167</v>
      </c>
      <c r="F113" s="38"/>
      <c r="K113" s="5"/>
      <c r="L113" s="9"/>
      <c r="M113" s="23"/>
      <c r="N113" s="23"/>
    </row>
    <row r="114" spans="1:18" collapsed="1" x14ac:dyDescent="0.25">
      <c r="A114" s="2" t="s">
        <v>54</v>
      </c>
      <c r="B114" s="2" t="s">
        <v>39</v>
      </c>
      <c r="C114" s="14"/>
      <c r="D114" s="2" t="s">
        <v>174</v>
      </c>
      <c r="F114" s="38">
        <v>4740098090267</v>
      </c>
      <c r="G114" s="3">
        <v>0</v>
      </c>
      <c r="H114" s="3">
        <v>360</v>
      </c>
      <c r="I114" s="3" t="s">
        <v>41</v>
      </c>
      <c r="J114" s="3" t="s">
        <v>335</v>
      </c>
      <c r="K114" s="5">
        <v>0.93</v>
      </c>
      <c r="L114" s="9">
        <v>0</v>
      </c>
      <c r="M114" s="6">
        <f>K114+L114</f>
        <v>0.93</v>
      </c>
      <c r="N114" s="6">
        <f>M114*1.24</f>
        <v>1.1532</v>
      </c>
      <c r="O114" s="22">
        <v>0.1</v>
      </c>
      <c r="P114" s="19" t="s">
        <v>25</v>
      </c>
      <c r="Q114" s="3" t="str">
        <f>CONCATENATE(P114," x ",J114)</f>
        <v>24 x 0,5 L</v>
      </c>
    </row>
    <row r="115" spans="1:18" collapsed="1" x14ac:dyDescent="0.25">
      <c r="A115" s="2" t="s">
        <v>54</v>
      </c>
      <c r="B115" s="2" t="s">
        <v>39</v>
      </c>
      <c r="C115" s="14"/>
      <c r="D115" s="2" t="s">
        <v>285</v>
      </c>
      <c r="F115" s="38">
        <v>4740098002529</v>
      </c>
      <c r="G115" s="3">
        <v>0</v>
      </c>
      <c r="H115" s="3">
        <v>360</v>
      </c>
      <c r="I115" s="3" t="s">
        <v>41</v>
      </c>
      <c r="J115" s="3" t="s">
        <v>335</v>
      </c>
      <c r="K115" s="5">
        <v>0.93</v>
      </c>
      <c r="L115" s="9">
        <v>0</v>
      </c>
      <c r="M115" s="6">
        <f>K115+L115</f>
        <v>0.93</v>
      </c>
      <c r="N115" s="6">
        <f>M115*1.24</f>
        <v>1.1532</v>
      </c>
      <c r="O115" s="22">
        <v>0.1</v>
      </c>
      <c r="P115" s="19" t="s">
        <v>25</v>
      </c>
      <c r="Q115" s="3" t="str">
        <f>CONCATENATE(P115," x ",J115)</f>
        <v>24 x 0,5 L</v>
      </c>
    </row>
    <row r="116" spans="1:18" x14ac:dyDescent="0.25">
      <c r="C116" s="1"/>
      <c r="D116" s="24" t="s">
        <v>52</v>
      </c>
      <c r="G116" s="59"/>
      <c r="H116" s="59"/>
      <c r="I116" s="22"/>
      <c r="J116" s="22"/>
      <c r="K116" s="5"/>
      <c r="L116" s="40"/>
      <c r="M116" s="6"/>
      <c r="N116" s="6"/>
    </row>
    <row r="117" spans="1:18" x14ac:dyDescent="0.25">
      <c r="A117" s="2" t="s">
        <v>54</v>
      </c>
      <c r="B117" s="2" t="s">
        <v>23</v>
      </c>
      <c r="C117" s="10"/>
      <c r="D117" s="2" t="s">
        <v>155</v>
      </c>
      <c r="F117" s="38">
        <v>4740098091875</v>
      </c>
      <c r="G117" s="3">
        <v>4.5</v>
      </c>
      <c r="H117" s="3">
        <v>360</v>
      </c>
      <c r="I117" s="3" t="s">
        <v>24</v>
      </c>
      <c r="J117" s="3" t="s">
        <v>334</v>
      </c>
      <c r="K117" s="5">
        <v>0.9</v>
      </c>
      <c r="L117" s="9">
        <f>+$L$175*0.33</f>
        <v>0.25350600000000001</v>
      </c>
      <c r="M117" s="6">
        <f>K117+L117</f>
        <v>1.1535060000000001</v>
      </c>
      <c r="N117" s="6">
        <f>M117*1.24</f>
        <v>1.4303474400000002</v>
      </c>
      <c r="O117" s="22">
        <v>0.1</v>
      </c>
      <c r="P117" s="19" t="s">
        <v>25</v>
      </c>
      <c r="Q117" s="3" t="str">
        <f>CONCATENATE(P117," x ",J117)</f>
        <v>24 x 0,33 L</v>
      </c>
    </row>
    <row r="118" spans="1:18" x14ac:dyDescent="0.25">
      <c r="A118" s="2" t="s">
        <v>54</v>
      </c>
      <c r="B118" s="2" t="s">
        <v>23</v>
      </c>
      <c r="C118" s="10"/>
      <c r="D118" s="2" t="s">
        <v>154</v>
      </c>
      <c r="F118" s="38">
        <v>4740098091974</v>
      </c>
      <c r="G118" s="3">
        <v>4.5</v>
      </c>
      <c r="H118" s="3">
        <v>360</v>
      </c>
      <c r="I118" s="3" t="s">
        <v>24</v>
      </c>
      <c r="J118" s="3" t="s">
        <v>334</v>
      </c>
      <c r="K118" s="5">
        <v>0.9</v>
      </c>
      <c r="L118" s="9">
        <f>+$L$175*0.33</f>
        <v>0.25350600000000001</v>
      </c>
      <c r="M118" s="6">
        <f>K118+L118</f>
        <v>1.1535060000000001</v>
      </c>
      <c r="N118" s="6">
        <f>M118*1.24</f>
        <v>1.4303474400000002</v>
      </c>
      <c r="O118" s="22">
        <v>0.1</v>
      </c>
      <c r="P118" s="19" t="s">
        <v>25</v>
      </c>
      <c r="Q118" s="3" t="str">
        <f>CONCATENATE(P118," x ",J118)</f>
        <v>24 x 0,33 L</v>
      </c>
    </row>
    <row r="119" spans="1:18" x14ac:dyDescent="0.25">
      <c r="C119" s="1"/>
      <c r="D119" s="4" t="s">
        <v>39</v>
      </c>
      <c r="F119" s="38"/>
      <c r="K119" s="5"/>
      <c r="L119" s="9"/>
      <c r="M119" s="6"/>
      <c r="N119" s="6"/>
    </row>
    <row r="120" spans="1:18" x14ac:dyDescent="0.25">
      <c r="A120" s="2" t="s">
        <v>54</v>
      </c>
      <c r="B120" s="2" t="s">
        <v>39</v>
      </c>
      <c r="D120" s="2" t="s">
        <v>58</v>
      </c>
      <c r="F120" s="29">
        <v>4740098016908</v>
      </c>
      <c r="G120" s="3">
        <v>4.7</v>
      </c>
      <c r="H120" s="3">
        <v>360</v>
      </c>
      <c r="I120" s="3" t="s">
        <v>41</v>
      </c>
      <c r="J120" s="3" t="s">
        <v>334</v>
      </c>
      <c r="K120" s="5">
        <v>0.68</v>
      </c>
      <c r="L120" s="9">
        <f>+$L$175*0.33</f>
        <v>0.25350600000000001</v>
      </c>
      <c r="M120" s="6">
        <f t="shared" ref="M120:M129" si="50">K120+L120</f>
        <v>0.93350600000000006</v>
      </c>
      <c r="N120" s="6">
        <f t="shared" ref="N120:N129" si="51">M120*1.24</f>
        <v>1.1575474400000001</v>
      </c>
      <c r="O120" s="22">
        <v>0.1</v>
      </c>
      <c r="P120" s="19" t="s">
        <v>25</v>
      </c>
      <c r="Q120" s="3" t="str">
        <f>CONCATENATE(P120," x ",J120)</f>
        <v>24 x 0,33 L</v>
      </c>
    </row>
    <row r="121" spans="1:18" x14ac:dyDescent="0.25">
      <c r="A121" s="2" t="s">
        <v>54</v>
      </c>
      <c r="B121" s="2" t="s">
        <v>39</v>
      </c>
      <c r="D121" s="2" t="s">
        <v>57</v>
      </c>
      <c r="F121" s="38">
        <v>4740098016915</v>
      </c>
      <c r="G121" s="3">
        <v>4.7</v>
      </c>
      <c r="H121" s="3">
        <v>360</v>
      </c>
      <c r="I121" s="3" t="s">
        <v>345</v>
      </c>
      <c r="K121" s="5">
        <f>K120*24</f>
        <v>16.32</v>
      </c>
      <c r="L121" s="9">
        <f>+$L$175*7.92</f>
        <v>6.0841440000000002</v>
      </c>
      <c r="M121" s="6">
        <f t="shared" si="50"/>
        <v>22.404144000000002</v>
      </c>
      <c r="N121" s="6">
        <f t="shared" si="51"/>
        <v>27.781138560000002</v>
      </c>
      <c r="O121" s="22">
        <v>2.4</v>
      </c>
      <c r="P121" s="19" t="s">
        <v>40</v>
      </c>
      <c r="Q121" s="3" t="str">
        <f>CONCATENATE(P121," x ",I121)</f>
        <v>1 x 24 x 0,33 L purk</v>
      </c>
    </row>
    <row r="122" spans="1:18" x14ac:dyDescent="0.25">
      <c r="A122" s="2" t="s">
        <v>54</v>
      </c>
      <c r="B122" s="2" t="s">
        <v>39</v>
      </c>
      <c r="C122" s="10"/>
      <c r="D122" s="2" t="s">
        <v>155</v>
      </c>
      <c r="F122" s="29">
        <v>4740098094876</v>
      </c>
      <c r="G122" s="3">
        <v>4.5</v>
      </c>
      <c r="H122" s="3">
        <v>360</v>
      </c>
      <c r="I122" s="3" t="s">
        <v>41</v>
      </c>
      <c r="J122" s="3" t="s">
        <v>338</v>
      </c>
      <c r="K122" s="5">
        <v>0.88200000000000001</v>
      </c>
      <c r="L122" s="9">
        <f>+$L$175*0.355</f>
        <v>0.27271099999999998</v>
      </c>
      <c r="M122" s="6">
        <f t="shared" si="50"/>
        <v>1.154711</v>
      </c>
      <c r="N122" s="6">
        <f t="shared" si="51"/>
        <v>1.43184164</v>
      </c>
      <c r="O122" s="22">
        <v>0.1</v>
      </c>
      <c r="P122" s="19" t="s">
        <v>25</v>
      </c>
      <c r="Q122" s="3" t="str">
        <f t="shared" ref="Q122:Q129" si="52">CONCATENATE(P122," x ",J122)</f>
        <v>24 x 0,355 L</v>
      </c>
    </row>
    <row r="123" spans="1:18" x14ac:dyDescent="0.25">
      <c r="A123" s="2" t="s">
        <v>54</v>
      </c>
      <c r="B123" s="2" t="s">
        <v>39</v>
      </c>
      <c r="C123" s="10"/>
      <c r="D123" s="2" t="s">
        <v>215</v>
      </c>
      <c r="F123" s="29">
        <v>4740098094852</v>
      </c>
      <c r="G123" s="3">
        <v>4.5</v>
      </c>
      <c r="H123" s="3">
        <v>360</v>
      </c>
      <c r="I123" s="3" t="s">
        <v>41</v>
      </c>
      <c r="J123" s="3" t="s">
        <v>338</v>
      </c>
      <c r="K123" s="5">
        <v>0.88200000000000001</v>
      </c>
      <c r="L123" s="9">
        <f>+$L$175*0.355</f>
        <v>0.27271099999999998</v>
      </c>
      <c r="M123" s="6">
        <f t="shared" si="50"/>
        <v>1.154711</v>
      </c>
      <c r="N123" s="6">
        <f t="shared" si="51"/>
        <v>1.43184164</v>
      </c>
      <c r="O123" s="22">
        <v>0.1</v>
      </c>
      <c r="P123" s="19" t="s">
        <v>25</v>
      </c>
      <c r="Q123" s="3" t="str">
        <f t="shared" si="52"/>
        <v>24 x 0,355 L</v>
      </c>
    </row>
    <row r="124" spans="1:18" x14ac:dyDescent="0.25">
      <c r="A124" s="2" t="s">
        <v>54</v>
      </c>
      <c r="B124" s="2" t="s">
        <v>39</v>
      </c>
      <c r="C124" s="10"/>
      <c r="D124" s="2" t="s">
        <v>164</v>
      </c>
      <c r="F124" s="29">
        <v>4740098094869</v>
      </c>
      <c r="G124" s="3">
        <v>4.5</v>
      </c>
      <c r="H124" s="3">
        <v>360</v>
      </c>
      <c r="I124" s="3" t="s">
        <v>41</v>
      </c>
      <c r="J124" s="3" t="s">
        <v>338</v>
      </c>
      <c r="K124" s="5">
        <v>0.88200000000000001</v>
      </c>
      <c r="L124" s="9">
        <f>+$L$175*0.355</f>
        <v>0.27271099999999998</v>
      </c>
      <c r="M124" s="6">
        <f t="shared" si="50"/>
        <v>1.154711</v>
      </c>
      <c r="N124" s="6">
        <f t="shared" si="51"/>
        <v>1.43184164</v>
      </c>
      <c r="O124" s="22">
        <v>0.1</v>
      </c>
      <c r="P124" s="19" t="s">
        <v>25</v>
      </c>
      <c r="Q124" s="3" t="str">
        <f t="shared" si="52"/>
        <v>24 x 0,355 L</v>
      </c>
    </row>
    <row r="125" spans="1:18" x14ac:dyDescent="0.25">
      <c r="A125" s="2" t="s">
        <v>54</v>
      </c>
      <c r="B125" s="2" t="s">
        <v>39</v>
      </c>
      <c r="C125" s="10"/>
      <c r="D125" s="2" t="s">
        <v>257</v>
      </c>
      <c r="F125" s="29">
        <v>4740098095569</v>
      </c>
      <c r="G125" s="3">
        <v>4.5</v>
      </c>
      <c r="H125" s="3">
        <v>360</v>
      </c>
      <c r="I125" s="3" t="s">
        <v>41</v>
      </c>
      <c r="J125" s="3" t="s">
        <v>338</v>
      </c>
      <c r="K125" s="5">
        <f>K123*12</f>
        <v>10.584</v>
      </c>
      <c r="L125" s="9">
        <f>+$L$175*4.26</f>
        <v>3.272532</v>
      </c>
      <c r="M125" s="6">
        <f t="shared" si="50"/>
        <v>13.856532</v>
      </c>
      <c r="N125" s="6">
        <f t="shared" si="51"/>
        <v>17.18209968</v>
      </c>
      <c r="O125" s="22">
        <v>1.2</v>
      </c>
      <c r="P125" s="19" t="s">
        <v>53</v>
      </c>
      <c r="Q125" s="3" t="str">
        <f t="shared" si="52"/>
        <v>12 x 0,355 L</v>
      </c>
      <c r="R125" s="2"/>
    </row>
    <row r="126" spans="1:18" x14ac:dyDescent="0.25">
      <c r="A126" s="2" t="s">
        <v>54</v>
      </c>
      <c r="B126" s="2" t="s">
        <v>39</v>
      </c>
      <c r="C126" s="10"/>
      <c r="D126" s="2" t="s">
        <v>250</v>
      </c>
      <c r="F126" s="29">
        <v>4740098097402</v>
      </c>
      <c r="G126" s="3">
        <v>5.5</v>
      </c>
      <c r="H126" s="3">
        <v>360</v>
      </c>
      <c r="I126" s="3" t="s">
        <v>41</v>
      </c>
      <c r="J126" s="3" t="s">
        <v>335</v>
      </c>
      <c r="K126" s="5">
        <v>1.1040000000000001</v>
      </c>
      <c r="L126" s="9">
        <f>+$L$175*0.5</f>
        <v>0.3841</v>
      </c>
      <c r="M126" s="6">
        <f t="shared" si="50"/>
        <v>1.4881000000000002</v>
      </c>
      <c r="N126" s="6">
        <f t="shared" si="51"/>
        <v>1.8452440000000003</v>
      </c>
      <c r="O126" s="22">
        <v>0.1</v>
      </c>
      <c r="P126" s="19" t="s">
        <v>25</v>
      </c>
      <c r="Q126" s="3" t="str">
        <f t="shared" si="52"/>
        <v>24 x 0,5 L</v>
      </c>
      <c r="R126" s="2"/>
    </row>
    <row r="127" spans="1:18" x14ac:dyDescent="0.25">
      <c r="A127" s="2" t="s">
        <v>54</v>
      </c>
      <c r="B127" s="2" t="s">
        <v>39</v>
      </c>
      <c r="C127" s="10" t="s">
        <v>316</v>
      </c>
      <c r="D127" s="2" t="s">
        <v>413</v>
      </c>
      <c r="F127" s="29">
        <v>4740098004554</v>
      </c>
      <c r="G127" s="3">
        <v>5.5</v>
      </c>
      <c r="H127" s="3">
        <v>360</v>
      </c>
      <c r="I127" s="3" t="s">
        <v>41</v>
      </c>
      <c r="J127" s="3" t="s">
        <v>335</v>
      </c>
      <c r="K127" s="5">
        <v>1.1040000000000001</v>
      </c>
      <c r="L127" s="9">
        <f>+$L$175*0.5</f>
        <v>0.3841</v>
      </c>
      <c r="M127" s="6">
        <f t="shared" ref="M127" si="53">K127+L127</f>
        <v>1.4881000000000002</v>
      </c>
      <c r="N127" s="6">
        <f t="shared" ref="N127" si="54">M127*1.24</f>
        <v>1.8452440000000003</v>
      </c>
      <c r="O127" s="22">
        <v>0.1</v>
      </c>
      <c r="P127" s="19" t="s">
        <v>25</v>
      </c>
      <c r="Q127" s="3" t="str">
        <f t="shared" ref="Q127" si="55">CONCATENATE(P127," x ",J127)</f>
        <v>24 x 0,5 L</v>
      </c>
      <c r="R127" s="2"/>
    </row>
    <row r="128" spans="1:18" x14ac:dyDescent="0.25">
      <c r="A128" s="2" t="s">
        <v>54</v>
      </c>
      <c r="B128" s="2" t="s">
        <v>39</v>
      </c>
      <c r="D128" s="2" t="s">
        <v>55</v>
      </c>
      <c r="F128" s="29">
        <v>4740098079125</v>
      </c>
      <c r="G128" s="3">
        <v>4.5</v>
      </c>
      <c r="H128" s="3">
        <v>360</v>
      </c>
      <c r="I128" s="3" t="s">
        <v>41</v>
      </c>
      <c r="J128" s="3" t="s">
        <v>335</v>
      </c>
      <c r="K128" s="5">
        <v>1.1040000000000001</v>
      </c>
      <c r="L128" s="9">
        <f>+$L$175*0.5</f>
        <v>0.3841</v>
      </c>
      <c r="M128" s="6">
        <f t="shared" si="50"/>
        <v>1.4881000000000002</v>
      </c>
      <c r="N128" s="6">
        <f t="shared" si="51"/>
        <v>1.8452440000000003</v>
      </c>
      <c r="O128" s="22">
        <v>0.1</v>
      </c>
      <c r="P128" s="19" t="s">
        <v>25</v>
      </c>
      <c r="Q128" s="3" t="str">
        <f t="shared" si="52"/>
        <v>24 x 0,5 L</v>
      </c>
      <c r="R128" s="2"/>
    </row>
    <row r="129" spans="1:18" x14ac:dyDescent="0.25">
      <c r="A129" s="2" t="s">
        <v>54</v>
      </c>
      <c r="B129" s="2" t="s">
        <v>39</v>
      </c>
      <c r="D129" s="2" t="s">
        <v>56</v>
      </c>
      <c r="F129" s="38">
        <v>4740098080534</v>
      </c>
      <c r="G129" s="3">
        <v>4.5</v>
      </c>
      <c r="H129" s="3">
        <v>360</v>
      </c>
      <c r="I129" s="3" t="s">
        <v>41</v>
      </c>
      <c r="J129" s="3" t="s">
        <v>335</v>
      </c>
      <c r="K129" s="5">
        <v>1.1040000000000001</v>
      </c>
      <c r="L129" s="9">
        <f>+$L$175*0.5</f>
        <v>0.3841</v>
      </c>
      <c r="M129" s="6">
        <f t="shared" si="50"/>
        <v>1.4881000000000002</v>
      </c>
      <c r="N129" s="6">
        <f t="shared" si="51"/>
        <v>1.8452440000000003</v>
      </c>
      <c r="O129" s="22">
        <v>0.1</v>
      </c>
      <c r="P129" s="19" t="s">
        <v>25</v>
      </c>
      <c r="Q129" s="3" t="str">
        <f t="shared" si="52"/>
        <v>24 x 0,5 L</v>
      </c>
      <c r="R129" s="2"/>
    </row>
    <row r="130" spans="1:18" x14ac:dyDescent="0.25">
      <c r="C130" s="1"/>
      <c r="D130" s="4" t="s">
        <v>138</v>
      </c>
      <c r="F130" s="38"/>
      <c r="K130" s="5"/>
      <c r="L130" s="9"/>
      <c r="M130" s="6"/>
      <c r="N130" s="6"/>
      <c r="R130" s="2"/>
    </row>
    <row r="131" spans="1:18" x14ac:dyDescent="0.25">
      <c r="A131" s="2" t="s">
        <v>54</v>
      </c>
      <c r="B131" s="2" t="s">
        <v>36</v>
      </c>
      <c r="C131" s="14"/>
      <c r="D131" s="2" t="s">
        <v>154</v>
      </c>
      <c r="F131" s="38">
        <v>4740098002536</v>
      </c>
      <c r="G131" s="3">
        <v>4.5</v>
      </c>
      <c r="H131" s="3">
        <v>180</v>
      </c>
      <c r="I131" s="3" t="s">
        <v>36</v>
      </c>
      <c r="J131" s="3" t="s">
        <v>385</v>
      </c>
      <c r="K131" s="5">
        <v>1.629</v>
      </c>
      <c r="L131" s="9">
        <f>$L$175*1</f>
        <v>0.76819999999999999</v>
      </c>
      <c r="M131" s="6">
        <f>K131+L131</f>
        <v>2.3971999999999998</v>
      </c>
      <c r="N131" s="6">
        <f>M131*1.24</f>
        <v>2.9725279999999996</v>
      </c>
      <c r="O131" s="22">
        <v>0.1</v>
      </c>
      <c r="P131" s="19" t="s">
        <v>37</v>
      </c>
      <c r="Q131" s="3" t="str">
        <f>CONCATENATE(P131," x ",J131)</f>
        <v>6 x 1 L</v>
      </c>
      <c r="R131" s="2"/>
    </row>
    <row r="132" spans="1:18" x14ac:dyDescent="0.25">
      <c r="A132" s="2" t="s">
        <v>54</v>
      </c>
      <c r="B132" s="2" t="s">
        <v>36</v>
      </c>
      <c r="C132" s="14"/>
      <c r="D132" s="2" t="s">
        <v>153</v>
      </c>
      <c r="F132" s="38">
        <v>4740098002543</v>
      </c>
      <c r="G132" s="3">
        <v>4.5</v>
      </c>
      <c r="H132" s="3">
        <v>180</v>
      </c>
      <c r="I132" s="3" t="s">
        <v>36</v>
      </c>
      <c r="J132" s="3" t="s">
        <v>385</v>
      </c>
      <c r="K132" s="5">
        <v>1.629</v>
      </c>
      <c r="L132" s="9">
        <f>$L$175*1</f>
        <v>0.76819999999999999</v>
      </c>
      <c r="M132" s="6">
        <f>K132+L132</f>
        <v>2.3971999999999998</v>
      </c>
      <c r="N132" s="6">
        <f>M132*1.24</f>
        <v>2.9725279999999996</v>
      </c>
      <c r="O132" s="22">
        <v>0.1</v>
      </c>
      <c r="P132" s="19" t="s">
        <v>37</v>
      </c>
      <c r="Q132" s="3" t="str">
        <f>CONCATENATE(P132," x ",J132)</f>
        <v>6 x 1 L</v>
      </c>
      <c r="R132" s="2"/>
    </row>
    <row r="133" spans="1:18" x14ac:dyDescent="0.25">
      <c r="A133" s="2" t="s">
        <v>54</v>
      </c>
      <c r="B133" s="2" t="s">
        <v>36</v>
      </c>
      <c r="D133" s="2" t="s">
        <v>55</v>
      </c>
      <c r="F133" s="54">
        <v>4740098080657</v>
      </c>
      <c r="G133" s="3">
        <v>4.5</v>
      </c>
      <c r="H133" s="3">
        <v>180</v>
      </c>
      <c r="I133" s="3" t="s">
        <v>36</v>
      </c>
      <c r="J133" s="3" t="s">
        <v>339</v>
      </c>
      <c r="K133" s="5">
        <v>2.3519999999999999</v>
      </c>
      <c r="L133" s="9">
        <f>+$L$175*1.5</f>
        <v>1.1522999999999999</v>
      </c>
      <c r="M133" s="6">
        <f>K133+L133</f>
        <v>3.5042999999999997</v>
      </c>
      <c r="N133" s="6">
        <f>M133*1.24</f>
        <v>4.345332</v>
      </c>
      <c r="O133" s="22">
        <v>0.1</v>
      </c>
      <c r="P133" s="19" t="s">
        <v>37</v>
      </c>
      <c r="Q133" s="3" t="str">
        <f>CONCATENATE(P133," x ",J133)</f>
        <v>6 x 1,5 L</v>
      </c>
      <c r="R133" s="2"/>
    </row>
    <row r="134" spans="1:18" x14ac:dyDescent="0.25">
      <c r="A134" s="2" t="s">
        <v>54</v>
      </c>
      <c r="B134" s="2" t="s">
        <v>36</v>
      </c>
      <c r="D134" s="2" t="s">
        <v>56</v>
      </c>
      <c r="F134" s="29">
        <v>4740098080664</v>
      </c>
      <c r="G134" s="3">
        <v>4.5</v>
      </c>
      <c r="H134" s="3">
        <v>180</v>
      </c>
      <c r="I134" s="3" t="s">
        <v>36</v>
      </c>
      <c r="J134" s="3" t="s">
        <v>339</v>
      </c>
      <c r="K134" s="5">
        <v>2.3519999999999999</v>
      </c>
      <c r="L134" s="9">
        <f>+$L$175*1.5</f>
        <v>1.1522999999999999</v>
      </c>
      <c r="M134" s="6">
        <f>K134+L134</f>
        <v>3.5042999999999997</v>
      </c>
      <c r="N134" s="6">
        <f>M134*1.24</f>
        <v>4.345332</v>
      </c>
      <c r="O134" s="22">
        <v>0.1</v>
      </c>
      <c r="P134" s="19" t="s">
        <v>37</v>
      </c>
      <c r="Q134" s="3" t="str">
        <f>CONCATENATE(P134," x ",J134)</f>
        <v>6 x 1,5 L</v>
      </c>
      <c r="R134" s="2"/>
    </row>
    <row r="135" spans="1:18" x14ac:dyDescent="0.25">
      <c r="C135" s="1"/>
      <c r="D135" s="4" t="s">
        <v>49</v>
      </c>
      <c r="F135" s="38"/>
      <c r="K135" s="5"/>
      <c r="L135" s="9"/>
      <c r="M135" s="6"/>
      <c r="N135" s="6"/>
      <c r="R135" s="2"/>
    </row>
    <row r="136" spans="1:18" x14ac:dyDescent="0.25">
      <c r="A136" s="2" t="s">
        <v>54</v>
      </c>
      <c r="B136" s="2" t="s">
        <v>49</v>
      </c>
      <c r="C136" s="14"/>
      <c r="D136" s="2" t="s">
        <v>180</v>
      </c>
      <c r="F136" s="38">
        <v>4740098090397</v>
      </c>
      <c r="G136" s="3">
        <v>4.5</v>
      </c>
      <c r="H136" s="3">
        <v>360</v>
      </c>
      <c r="I136" s="3" t="s">
        <v>350</v>
      </c>
      <c r="J136" s="3" t="s">
        <v>385</v>
      </c>
      <c r="K136" s="5">
        <v>2.59</v>
      </c>
      <c r="L136" s="9">
        <f>$L$175*1</f>
        <v>0.76819999999999999</v>
      </c>
      <c r="M136" s="23">
        <f>K136+L136</f>
        <v>3.3582000000000001</v>
      </c>
      <c r="N136" s="6">
        <f>M136*1.24</f>
        <v>4.1641680000000001</v>
      </c>
      <c r="P136" s="19" t="s">
        <v>42</v>
      </c>
      <c r="Q136" s="3" t="str">
        <f>CONCATENATE(P136," x ",J136)</f>
        <v>30 x 1 L</v>
      </c>
      <c r="R136" s="2"/>
    </row>
    <row r="137" spans="1:18" x14ac:dyDescent="0.25">
      <c r="C137" s="7"/>
      <c r="D137" s="8"/>
      <c r="F137" s="39"/>
      <c r="G137" s="37"/>
      <c r="K137" s="5"/>
      <c r="L137" s="9"/>
      <c r="M137" s="6"/>
      <c r="N137" s="6"/>
      <c r="R137" s="2"/>
    </row>
    <row r="138" spans="1:18" x14ac:dyDescent="0.25">
      <c r="C138" s="20"/>
      <c r="D138" s="21" t="s">
        <v>266</v>
      </c>
      <c r="G138" s="59"/>
      <c r="H138" s="59"/>
      <c r="I138" s="22"/>
      <c r="J138" s="22"/>
      <c r="K138" s="5"/>
      <c r="L138" s="9">
        <v>0.76819999999999999</v>
      </c>
      <c r="M138" s="6"/>
      <c r="N138" s="6"/>
      <c r="R138" s="2"/>
    </row>
    <row r="139" spans="1:18" collapsed="1" x14ac:dyDescent="0.25">
      <c r="D139" s="4" t="s">
        <v>198</v>
      </c>
      <c r="F139" s="38"/>
      <c r="K139" s="5"/>
      <c r="L139" s="9"/>
      <c r="M139" s="23"/>
      <c r="N139" s="23"/>
      <c r="R139" s="2"/>
    </row>
    <row r="140" spans="1:18" collapsed="1" x14ac:dyDescent="0.25">
      <c r="A140" s="2" t="s">
        <v>199</v>
      </c>
      <c r="B140" s="2" t="s">
        <v>23</v>
      </c>
      <c r="C140" s="10"/>
      <c r="D140" s="2" t="s">
        <v>218</v>
      </c>
      <c r="F140" s="38">
        <v>4740098097150</v>
      </c>
      <c r="G140" s="3">
        <v>0</v>
      </c>
      <c r="H140" s="3">
        <v>540</v>
      </c>
      <c r="I140" s="3" t="s">
        <v>24</v>
      </c>
      <c r="J140" s="3" t="s">
        <v>334</v>
      </c>
      <c r="K140" s="5">
        <v>0.79</v>
      </c>
      <c r="L140" s="9">
        <v>0</v>
      </c>
      <c r="M140" s="6">
        <f>K140+L140</f>
        <v>0.79</v>
      </c>
      <c r="N140" s="6">
        <f>M140*1.24</f>
        <v>0.97960000000000003</v>
      </c>
      <c r="O140" s="22">
        <v>0.1</v>
      </c>
      <c r="P140" s="19" t="s">
        <v>25</v>
      </c>
      <c r="Q140" s="3" t="str">
        <f>CONCATENATE(P140," x ",J140)</f>
        <v>24 x 0,33 L</v>
      </c>
      <c r="R140" s="2"/>
    </row>
    <row r="141" spans="1:18" x14ac:dyDescent="0.25">
      <c r="A141" s="2" t="s">
        <v>199</v>
      </c>
      <c r="B141" s="2" t="s">
        <v>23</v>
      </c>
      <c r="C141" s="10"/>
      <c r="D141" s="2" t="s">
        <v>219</v>
      </c>
      <c r="F141" s="38">
        <v>4740098095033</v>
      </c>
      <c r="G141" s="3">
        <v>0</v>
      </c>
      <c r="H141" s="3">
        <v>540</v>
      </c>
      <c r="I141" s="3" t="s">
        <v>24</v>
      </c>
      <c r="J141" s="3" t="s">
        <v>334</v>
      </c>
      <c r="K141" s="5">
        <v>0.79</v>
      </c>
      <c r="L141" s="9">
        <v>0</v>
      </c>
      <c r="M141" s="6">
        <f>K141+L141</f>
        <v>0.79</v>
      </c>
      <c r="N141" s="6">
        <f>M141*1.24</f>
        <v>0.97960000000000003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199</v>
      </c>
      <c r="B142" s="2" t="s">
        <v>39</v>
      </c>
      <c r="C142" s="10"/>
      <c r="D142" s="2" t="s">
        <v>298</v>
      </c>
      <c r="F142" s="38">
        <v>4740098002475</v>
      </c>
      <c r="G142" s="3">
        <v>0</v>
      </c>
      <c r="H142" s="3">
        <v>360</v>
      </c>
      <c r="I142" s="3" t="s">
        <v>41</v>
      </c>
      <c r="J142" s="3" t="s">
        <v>334</v>
      </c>
      <c r="K142" s="5">
        <v>0.77</v>
      </c>
      <c r="L142" s="9">
        <v>0</v>
      </c>
      <c r="M142" s="6">
        <f>K142+L142</f>
        <v>0.77</v>
      </c>
      <c r="N142" s="6">
        <f>M142*1.24</f>
        <v>0.95479999999999998</v>
      </c>
      <c r="O142" s="22">
        <v>0.1</v>
      </c>
      <c r="P142" s="19" t="s">
        <v>25</v>
      </c>
      <c r="Q142" s="3" t="str">
        <f>CONCATENATE(P142," x ",J142)</f>
        <v>24 x 0,33 L</v>
      </c>
      <c r="R142" s="2"/>
    </row>
    <row r="143" spans="1:18" x14ac:dyDescent="0.25">
      <c r="A143" s="2" t="s">
        <v>199</v>
      </c>
      <c r="B143" s="2" t="s">
        <v>39</v>
      </c>
      <c r="C143" s="72"/>
      <c r="D143" s="2" t="s">
        <v>370</v>
      </c>
      <c r="F143" s="38">
        <v>4740098092384</v>
      </c>
      <c r="G143" s="3">
        <v>0</v>
      </c>
      <c r="H143" s="3">
        <v>360</v>
      </c>
      <c r="I143" s="3" t="s">
        <v>41</v>
      </c>
      <c r="J143" s="3" t="s">
        <v>335</v>
      </c>
      <c r="K143" s="5">
        <v>0.93</v>
      </c>
      <c r="L143" s="9">
        <v>0</v>
      </c>
      <c r="M143" s="6">
        <f>K143+L143</f>
        <v>0.93</v>
      </c>
      <c r="N143" s="6">
        <f>M143*1.24</f>
        <v>1.1532</v>
      </c>
      <c r="O143" s="22">
        <v>0.1</v>
      </c>
      <c r="P143" s="19" t="s">
        <v>25</v>
      </c>
      <c r="Q143" s="3" t="str">
        <f>CONCATENATE(P143," x ",J143)</f>
        <v>24 x 0,5 L</v>
      </c>
      <c r="R143" s="2"/>
    </row>
    <row r="144" spans="1:18" x14ac:dyDescent="0.25">
      <c r="C144" s="1"/>
      <c r="D144" s="24" t="s">
        <v>52</v>
      </c>
      <c r="F144" s="34"/>
      <c r="G144" s="1"/>
      <c r="K144" s="25"/>
      <c r="L144" s="78">
        <v>0.2281</v>
      </c>
      <c r="N144" s="6"/>
      <c r="R144" s="2"/>
    </row>
    <row r="145" spans="1:18" x14ac:dyDescent="0.25">
      <c r="A145" s="2" t="s">
        <v>51</v>
      </c>
      <c r="B145" s="2" t="s">
        <v>24</v>
      </c>
      <c r="D145" s="2" t="s">
        <v>128</v>
      </c>
      <c r="F145" s="29">
        <v>4740098078180</v>
      </c>
      <c r="G145" s="3">
        <v>4.7</v>
      </c>
      <c r="H145" s="3">
        <v>720</v>
      </c>
      <c r="I145" s="3" t="s">
        <v>24</v>
      </c>
      <c r="J145" s="3" t="s">
        <v>334</v>
      </c>
      <c r="K145" s="5">
        <v>0.9</v>
      </c>
      <c r="L145" s="9">
        <f>+$L$175*0.33</f>
        <v>0.25350600000000001</v>
      </c>
      <c r="M145" s="6">
        <f>K145+L145</f>
        <v>1.1535060000000001</v>
      </c>
      <c r="N145" s="6">
        <f>M145*1.24</f>
        <v>1.4303474400000002</v>
      </c>
      <c r="O145" s="22">
        <v>0.1</v>
      </c>
      <c r="P145" s="19" t="s">
        <v>25</v>
      </c>
      <c r="Q145" s="3" t="str">
        <f>CONCATENATE(P145," x ",J145)</f>
        <v>24 x 0,33 L</v>
      </c>
      <c r="R145" s="2"/>
    </row>
    <row r="146" spans="1:18" x14ac:dyDescent="0.25">
      <c r="A146" s="2" t="s">
        <v>51</v>
      </c>
      <c r="B146" s="2" t="s">
        <v>24</v>
      </c>
      <c r="D146" s="2" t="s">
        <v>130</v>
      </c>
      <c r="F146" s="29">
        <v>4740098078203</v>
      </c>
      <c r="G146" s="3">
        <v>4.7</v>
      </c>
      <c r="H146" s="3">
        <v>720</v>
      </c>
      <c r="I146" s="3" t="s">
        <v>24</v>
      </c>
      <c r="J146" s="3" t="s">
        <v>334</v>
      </c>
      <c r="K146" s="5">
        <v>0.9</v>
      </c>
      <c r="L146" s="9">
        <f>+$L$175*0.33</f>
        <v>0.25350600000000001</v>
      </c>
      <c r="M146" s="6">
        <f>K146+L146</f>
        <v>1.1535060000000001</v>
      </c>
      <c r="N146" s="6">
        <f>M146*1.24</f>
        <v>1.4303474400000002</v>
      </c>
      <c r="O146" s="22">
        <v>0.1</v>
      </c>
      <c r="P146" s="19" t="s">
        <v>25</v>
      </c>
      <c r="Q146" s="3" t="str">
        <f>CONCATENATE(P146," x ",J146)</f>
        <v>24 x 0,33 L</v>
      </c>
      <c r="R146" s="2"/>
    </row>
    <row r="147" spans="1:18" x14ac:dyDescent="0.25">
      <c r="A147" s="2" t="s">
        <v>51</v>
      </c>
      <c r="B147" s="2" t="s">
        <v>24</v>
      </c>
      <c r="D147" s="2" t="s">
        <v>129</v>
      </c>
      <c r="F147" s="29">
        <v>4740098079682</v>
      </c>
      <c r="G147" s="3">
        <v>4.7</v>
      </c>
      <c r="H147" s="3">
        <v>540</v>
      </c>
      <c r="I147" s="3" t="s">
        <v>24</v>
      </c>
      <c r="J147" s="3" t="s">
        <v>334</v>
      </c>
      <c r="K147" s="5">
        <v>0.9</v>
      </c>
      <c r="L147" s="9">
        <f>+$L$175*0.33</f>
        <v>0.25350600000000001</v>
      </c>
      <c r="M147" s="6">
        <f>K147+L147</f>
        <v>1.1535060000000001</v>
      </c>
      <c r="N147" s="6">
        <f>M147*1.24</f>
        <v>1.4303474400000002</v>
      </c>
      <c r="O147" s="22">
        <v>0.1</v>
      </c>
      <c r="P147" s="19" t="s">
        <v>25</v>
      </c>
      <c r="Q147" s="3" t="str">
        <f>CONCATENATE(P147," x ",J147)</f>
        <v>24 x 0,33 L</v>
      </c>
      <c r="R147" s="2"/>
    </row>
    <row r="148" spans="1:18" x14ac:dyDescent="0.25">
      <c r="A148" s="2" t="s">
        <v>51</v>
      </c>
      <c r="B148" s="2" t="s">
        <v>24</v>
      </c>
      <c r="C148" s="10"/>
      <c r="D148" s="2" t="s">
        <v>363</v>
      </c>
      <c r="F148" s="29">
        <v>4740098003892</v>
      </c>
      <c r="G148" s="3">
        <v>4.7</v>
      </c>
      <c r="H148" s="3">
        <v>360</v>
      </c>
      <c r="I148" s="3" t="s">
        <v>24</v>
      </c>
      <c r="J148" s="3" t="s">
        <v>334</v>
      </c>
      <c r="K148" s="5">
        <v>0.9</v>
      </c>
      <c r="L148" s="9">
        <f>+$L$175*0.33</f>
        <v>0.25350600000000001</v>
      </c>
      <c r="M148" s="6">
        <f>K148+L148</f>
        <v>1.1535060000000001</v>
      </c>
      <c r="N148" s="6">
        <f>M148*1.24</f>
        <v>1.4303474400000002</v>
      </c>
      <c r="O148" s="22">
        <v>0.1</v>
      </c>
      <c r="P148" s="19" t="s">
        <v>25</v>
      </c>
      <c r="Q148" s="3" t="str">
        <f>CONCATENATE(P148," x ",J148)</f>
        <v>24 x 0,33 L</v>
      </c>
      <c r="R148" s="2"/>
    </row>
    <row r="149" spans="1:18" x14ac:dyDescent="0.25">
      <c r="C149" s="1"/>
      <c r="D149" s="4" t="s">
        <v>39</v>
      </c>
      <c r="F149" s="38"/>
      <c r="K149" s="5"/>
      <c r="L149" s="9"/>
      <c r="M149" s="6"/>
      <c r="N149" s="6"/>
      <c r="R149" s="2"/>
    </row>
    <row r="150" spans="1:18" x14ac:dyDescent="0.25">
      <c r="A150" s="2" t="s">
        <v>51</v>
      </c>
      <c r="B150" s="2" t="s">
        <v>39</v>
      </c>
      <c r="D150" s="2" t="s">
        <v>364</v>
      </c>
      <c r="F150" s="29">
        <v>4740098079057</v>
      </c>
      <c r="G150" s="3">
        <v>5.5</v>
      </c>
      <c r="H150" s="3">
        <v>360</v>
      </c>
      <c r="I150" s="3" t="s">
        <v>41</v>
      </c>
      <c r="J150" s="3" t="s">
        <v>334</v>
      </c>
      <c r="K150" s="5">
        <v>0.68</v>
      </c>
      <c r="L150" s="9">
        <f>+$L$175*0.33</f>
        <v>0.25350600000000001</v>
      </c>
      <c r="M150" s="6">
        <f>K150+L150</f>
        <v>0.93350600000000006</v>
      </c>
      <c r="N150" s="6">
        <f t="shared" ref="N150:N165" si="56">M150*1.24</f>
        <v>1.1575474400000001</v>
      </c>
      <c r="O150" s="22">
        <v>0.1</v>
      </c>
      <c r="P150" s="19" t="s">
        <v>25</v>
      </c>
      <c r="Q150" s="3" t="str">
        <f>CONCATENATE(P150," x ",J150)</f>
        <v>24 x 0,33 L</v>
      </c>
      <c r="R150" s="2"/>
    </row>
    <row r="151" spans="1:18" x14ac:dyDescent="0.25">
      <c r="A151" s="2" t="s">
        <v>51</v>
      </c>
      <c r="B151" s="2" t="s">
        <v>39</v>
      </c>
      <c r="D151" s="2" t="s">
        <v>365</v>
      </c>
      <c r="F151" s="29">
        <v>4740098079064</v>
      </c>
      <c r="G151" s="3">
        <v>5.5</v>
      </c>
      <c r="H151" s="3">
        <v>360</v>
      </c>
      <c r="I151" s="3" t="s">
        <v>345</v>
      </c>
      <c r="K151" s="5">
        <f>K150*24</f>
        <v>16.32</v>
      </c>
      <c r="L151" s="9">
        <f>+$L$175*7.92</f>
        <v>6.0841440000000002</v>
      </c>
      <c r="M151" s="6">
        <f>K151+L151</f>
        <v>22.404144000000002</v>
      </c>
      <c r="N151" s="6">
        <f t="shared" si="56"/>
        <v>27.781138560000002</v>
      </c>
      <c r="O151" s="22">
        <v>2.4</v>
      </c>
      <c r="P151" s="19" t="s">
        <v>40</v>
      </c>
      <c r="Q151" s="3" t="str">
        <f>CONCATENATE(P151," x ",I151)</f>
        <v>1 x 24 x 0,33 L purk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300</v>
      </c>
      <c r="F152" s="29">
        <v>4740098002437</v>
      </c>
      <c r="G152" s="3">
        <v>5.5</v>
      </c>
      <c r="H152" s="3">
        <v>360</v>
      </c>
      <c r="I152" s="3" t="s">
        <v>41</v>
      </c>
      <c r="J152" s="3" t="s">
        <v>334</v>
      </c>
      <c r="K152" s="5">
        <v>0.75</v>
      </c>
      <c r="L152" s="9">
        <f>+G152*$L$144*0.33</f>
        <v>0.41400150000000002</v>
      </c>
      <c r="M152" s="6">
        <f t="shared" ref="M152:M159" si="57">K152+L152</f>
        <v>1.1640014999999999</v>
      </c>
      <c r="N152" s="6">
        <f t="shared" si="56"/>
        <v>1.4433618599999998</v>
      </c>
      <c r="O152" s="22">
        <v>0.1</v>
      </c>
      <c r="P152" s="19" t="s">
        <v>25</v>
      </c>
      <c r="Q152" s="3" t="str">
        <f>CONCATENATE(P152," x ",J152)</f>
        <v>24 x 0,33 L</v>
      </c>
      <c r="R152" s="2"/>
    </row>
    <row r="153" spans="1:18" x14ac:dyDescent="0.25">
      <c r="A153" s="2" t="s">
        <v>51</v>
      </c>
      <c r="B153" s="2" t="s">
        <v>39</v>
      </c>
      <c r="C153" s="10" t="s">
        <v>316</v>
      </c>
      <c r="D153" s="2" t="s">
        <v>422</v>
      </c>
      <c r="F153" s="29">
        <v>4740098002680</v>
      </c>
      <c r="G153" s="3">
        <v>5.5</v>
      </c>
      <c r="H153" s="3">
        <v>360</v>
      </c>
      <c r="I153" s="3" t="s">
        <v>346</v>
      </c>
      <c r="K153" s="5">
        <v>4.5</v>
      </c>
      <c r="L153" s="9">
        <f>+G153*$L$144*1.98</f>
        <v>2.4840089999999999</v>
      </c>
      <c r="M153" s="6">
        <f t="shared" ref="M153" si="58">K153+L153</f>
        <v>6.9840090000000004</v>
      </c>
      <c r="N153" s="6">
        <f t="shared" ref="N153" si="59">M153*1.24</f>
        <v>8.6601711600000009</v>
      </c>
      <c r="O153" s="22">
        <v>0.6</v>
      </c>
      <c r="P153" s="19" t="s">
        <v>40</v>
      </c>
      <c r="Q153" s="3" t="str">
        <f>CONCATENATE(P153," x ",I153)</f>
        <v>1 x 6 x 0,33 L purk</v>
      </c>
      <c r="R153" s="2"/>
    </row>
    <row r="154" spans="1:18" x14ac:dyDescent="0.25">
      <c r="A154" s="2" t="s">
        <v>51</v>
      </c>
      <c r="B154" s="2" t="s">
        <v>39</v>
      </c>
      <c r="C154" s="10"/>
      <c r="D154" s="2" t="s">
        <v>301</v>
      </c>
      <c r="F154" s="29">
        <v>4740098002444</v>
      </c>
      <c r="G154" s="3">
        <v>5.5</v>
      </c>
      <c r="H154" s="3">
        <v>360</v>
      </c>
      <c r="I154" s="3" t="s">
        <v>41</v>
      </c>
      <c r="J154" s="3" t="s">
        <v>334</v>
      </c>
      <c r="K154" s="5">
        <v>0.75</v>
      </c>
      <c r="L154" s="9">
        <f>+G154*$L$144*0.33</f>
        <v>0.41400150000000002</v>
      </c>
      <c r="M154" s="6">
        <f t="shared" si="57"/>
        <v>1.1640014999999999</v>
      </c>
      <c r="N154" s="6">
        <f t="shared" si="56"/>
        <v>1.4433618599999998</v>
      </c>
      <c r="O154" s="22">
        <v>0.1</v>
      </c>
      <c r="P154" s="19" t="s">
        <v>25</v>
      </c>
      <c r="Q154" s="3" t="str">
        <f>CONCATENATE(P154," x ",J154)</f>
        <v>24 x 0,33 L</v>
      </c>
      <c r="R154" s="2"/>
    </row>
    <row r="155" spans="1:18" x14ac:dyDescent="0.25">
      <c r="A155" s="2" t="s">
        <v>51</v>
      </c>
      <c r="B155" s="2" t="s">
        <v>39</v>
      </c>
      <c r="C155" s="10"/>
      <c r="D155" s="2" t="s">
        <v>302</v>
      </c>
      <c r="F155" s="29">
        <v>4740098002642</v>
      </c>
      <c r="G155" s="3">
        <v>5.5</v>
      </c>
      <c r="H155" s="3">
        <v>360</v>
      </c>
      <c r="I155" s="3" t="s">
        <v>345</v>
      </c>
      <c r="K155" s="5">
        <v>18</v>
      </c>
      <c r="L155" s="9">
        <f>+G155*$L$144*7.92</f>
        <v>9.9360359999999996</v>
      </c>
      <c r="M155" s="6">
        <f t="shared" si="57"/>
        <v>27.936036000000001</v>
      </c>
      <c r="N155" s="6">
        <f t="shared" si="56"/>
        <v>34.640684640000003</v>
      </c>
      <c r="O155" s="22">
        <v>2.4</v>
      </c>
      <c r="P155" s="19" t="s">
        <v>40</v>
      </c>
      <c r="Q155" s="3" t="str">
        <f>CONCATENATE(P155," x ",I155)</f>
        <v>1 x 24 x 0,33 L purk</v>
      </c>
      <c r="R155" s="2"/>
    </row>
    <row r="156" spans="1:18" x14ac:dyDescent="0.25">
      <c r="A156" s="2" t="s">
        <v>51</v>
      </c>
      <c r="B156" s="2" t="s">
        <v>39</v>
      </c>
      <c r="C156" s="10"/>
      <c r="D156" s="2" t="s">
        <v>303</v>
      </c>
      <c r="F156" s="29">
        <v>4740098002451</v>
      </c>
      <c r="G156" s="3">
        <v>5.5</v>
      </c>
      <c r="H156" s="3">
        <v>360</v>
      </c>
      <c r="I156" s="3" t="s">
        <v>41</v>
      </c>
      <c r="J156" s="3" t="s">
        <v>334</v>
      </c>
      <c r="K156" s="5">
        <v>0.75</v>
      </c>
      <c r="L156" s="9">
        <f>+G156*$L$144*0.33</f>
        <v>0.41400150000000002</v>
      </c>
      <c r="M156" s="6">
        <f t="shared" si="57"/>
        <v>1.1640014999999999</v>
      </c>
      <c r="N156" s="6">
        <f t="shared" si="56"/>
        <v>1.4433618599999998</v>
      </c>
      <c r="O156" s="22">
        <v>0.1</v>
      </c>
      <c r="P156" s="19" t="s">
        <v>25</v>
      </c>
      <c r="Q156" s="3" t="str">
        <f t="shared" ref="Q156:Q165" si="60">CONCATENATE(P156," x ",J156)</f>
        <v>24 x 0,33 L</v>
      </c>
      <c r="R156" s="2"/>
    </row>
    <row r="157" spans="1:18" x14ac:dyDescent="0.25">
      <c r="A157" s="2" t="s">
        <v>51</v>
      </c>
      <c r="B157" s="2" t="s">
        <v>39</v>
      </c>
      <c r="C157" s="10"/>
      <c r="D157" s="2" t="s">
        <v>355</v>
      </c>
      <c r="F157" s="29">
        <v>4740098003779</v>
      </c>
      <c r="G157" s="3">
        <v>5.5</v>
      </c>
      <c r="H157" s="3">
        <v>360</v>
      </c>
      <c r="I157" s="3" t="s">
        <v>41</v>
      </c>
      <c r="J157" s="3" t="s">
        <v>334</v>
      </c>
      <c r="K157" s="5">
        <v>0.75</v>
      </c>
      <c r="L157" s="9">
        <f>+G157*$L$144*0.33</f>
        <v>0.41400150000000002</v>
      </c>
      <c r="M157" s="6">
        <f>K157+L157</f>
        <v>1.1640014999999999</v>
      </c>
      <c r="N157" s="6">
        <f t="shared" si="56"/>
        <v>1.4433618599999998</v>
      </c>
      <c r="O157" s="22">
        <v>0.1</v>
      </c>
      <c r="P157" s="19" t="s">
        <v>25</v>
      </c>
      <c r="Q157" s="3" t="str">
        <f t="shared" si="60"/>
        <v>24 x 0,33 L</v>
      </c>
      <c r="R157" s="2"/>
    </row>
    <row r="158" spans="1:18" x14ac:dyDescent="0.25">
      <c r="A158" s="2" t="s">
        <v>51</v>
      </c>
      <c r="B158" s="2" t="s">
        <v>39</v>
      </c>
      <c r="C158" s="10" t="s">
        <v>316</v>
      </c>
      <c r="D158" s="2" t="s">
        <v>409</v>
      </c>
      <c r="F158" s="29">
        <v>4740098004561</v>
      </c>
      <c r="G158" s="3">
        <v>5.5</v>
      </c>
      <c r="H158" s="3">
        <v>360</v>
      </c>
      <c r="I158" s="3" t="s">
        <v>41</v>
      </c>
      <c r="J158" s="3" t="s">
        <v>334</v>
      </c>
      <c r="K158" s="5">
        <v>0.75</v>
      </c>
      <c r="L158" s="9">
        <f>+G158*$L$144*0.33</f>
        <v>0.41400150000000002</v>
      </c>
      <c r="M158" s="6">
        <f>K158+L158</f>
        <v>1.1640014999999999</v>
      </c>
      <c r="N158" s="6">
        <f t="shared" ref="N158" si="61">M158*1.24</f>
        <v>1.4433618599999998</v>
      </c>
      <c r="O158" s="22">
        <v>0.1</v>
      </c>
      <c r="P158" s="19" t="s">
        <v>25</v>
      </c>
      <c r="Q158" s="3" t="str">
        <f t="shared" ref="Q158" si="62">CONCATENATE(P158," x ",J158)</f>
        <v>24 x 0,33 L</v>
      </c>
      <c r="R158" s="2"/>
    </row>
    <row r="159" spans="1:18" x14ac:dyDescent="0.25">
      <c r="A159" s="2" t="s">
        <v>51</v>
      </c>
      <c r="B159" s="2" t="s">
        <v>39</v>
      </c>
      <c r="C159" s="10"/>
      <c r="D159" s="2" t="s">
        <v>304</v>
      </c>
      <c r="F159" s="29">
        <v>4740098002468</v>
      </c>
      <c r="G159" s="3">
        <v>7.5</v>
      </c>
      <c r="H159" s="3">
        <v>360</v>
      </c>
      <c r="I159" s="3" t="s">
        <v>41</v>
      </c>
      <c r="J159" s="3" t="s">
        <v>334</v>
      </c>
      <c r="K159" s="5">
        <v>0.75</v>
      </c>
      <c r="L159" s="9">
        <f>+G159*$L$144*0.33</f>
        <v>0.56454749999999998</v>
      </c>
      <c r="M159" s="6">
        <f t="shared" si="57"/>
        <v>1.3145475</v>
      </c>
      <c r="N159" s="6">
        <f t="shared" si="56"/>
        <v>1.6300389</v>
      </c>
      <c r="O159" s="22">
        <v>0.1</v>
      </c>
      <c r="P159" s="19" t="s">
        <v>25</v>
      </c>
      <c r="Q159" s="3" t="str">
        <f t="shared" si="60"/>
        <v>24 x 0,33 L</v>
      </c>
      <c r="R159" s="2"/>
    </row>
    <row r="160" spans="1:18" x14ac:dyDescent="0.25">
      <c r="A160" s="2" t="s">
        <v>51</v>
      </c>
      <c r="B160" s="2" t="s">
        <v>39</v>
      </c>
      <c r="D160" s="2" t="s">
        <v>366</v>
      </c>
      <c r="F160" s="29">
        <v>4740098079026</v>
      </c>
      <c r="G160" s="3">
        <v>5.5</v>
      </c>
      <c r="H160" s="3">
        <v>360</v>
      </c>
      <c r="I160" s="3" t="s">
        <v>41</v>
      </c>
      <c r="J160" s="3" t="s">
        <v>335</v>
      </c>
      <c r="K160" s="5">
        <v>1.1240000000000001</v>
      </c>
      <c r="L160" s="9">
        <f>+$L$175*0.5</f>
        <v>0.3841</v>
      </c>
      <c r="M160" s="6">
        <f t="shared" ref="M160:M165" si="63">K160+L160</f>
        <v>1.5081000000000002</v>
      </c>
      <c r="N160" s="6">
        <f t="shared" si="56"/>
        <v>1.8700440000000003</v>
      </c>
      <c r="O160" s="22">
        <v>0.1</v>
      </c>
      <c r="P160" s="19" t="s">
        <v>25</v>
      </c>
      <c r="Q160" s="3" t="str">
        <f t="shared" si="60"/>
        <v>24 x 0,5 L</v>
      </c>
      <c r="R160" s="2"/>
    </row>
    <row r="161" spans="1:18" x14ac:dyDescent="0.25">
      <c r="A161" s="2" t="s">
        <v>51</v>
      </c>
      <c r="B161" s="2" t="s">
        <v>39</v>
      </c>
      <c r="D161" s="2" t="s">
        <v>367</v>
      </c>
      <c r="F161" s="29">
        <v>4740098002338</v>
      </c>
      <c r="G161" s="3">
        <v>5.5</v>
      </c>
      <c r="H161" s="3">
        <v>360</v>
      </c>
      <c r="I161" s="3" t="s">
        <v>41</v>
      </c>
      <c r="J161" s="3" t="s">
        <v>335</v>
      </c>
      <c r="K161" s="5">
        <v>1.1240000000000001</v>
      </c>
      <c r="L161" s="9">
        <f>+$L$175*0.5</f>
        <v>0.3841</v>
      </c>
      <c r="M161" s="6">
        <f t="shared" si="63"/>
        <v>1.5081000000000002</v>
      </c>
      <c r="N161" s="6">
        <f t="shared" si="56"/>
        <v>1.8700440000000003</v>
      </c>
      <c r="O161" s="22">
        <v>0.1</v>
      </c>
      <c r="P161" s="19" t="s">
        <v>25</v>
      </c>
      <c r="Q161" s="3" t="str">
        <f t="shared" si="60"/>
        <v>24 x 0,5 L</v>
      </c>
      <c r="R161" s="2"/>
    </row>
    <row r="162" spans="1:18" x14ac:dyDescent="0.25">
      <c r="A162" s="2" t="s">
        <v>51</v>
      </c>
      <c r="B162" s="2" t="s">
        <v>39</v>
      </c>
      <c r="C162" s="75"/>
      <c r="D162" s="2" t="s">
        <v>401</v>
      </c>
      <c r="F162" s="29">
        <v>4740098004479</v>
      </c>
      <c r="G162" s="3">
        <v>5.5</v>
      </c>
      <c r="H162" s="3">
        <v>360</v>
      </c>
      <c r="I162" s="3" t="s">
        <v>41</v>
      </c>
      <c r="J162" s="3" t="s">
        <v>335</v>
      </c>
      <c r="K162" s="5">
        <v>1.1240000000000001</v>
      </c>
      <c r="L162" s="9">
        <f>+$L$175*0.5</f>
        <v>0.3841</v>
      </c>
      <c r="M162" s="6">
        <f t="shared" si="63"/>
        <v>1.5081000000000002</v>
      </c>
      <c r="N162" s="6">
        <f t="shared" ref="N162" si="64">M162*1.24</f>
        <v>1.8700440000000003</v>
      </c>
      <c r="O162" s="22">
        <v>0.1</v>
      </c>
      <c r="P162" s="19" t="s">
        <v>25</v>
      </c>
      <c r="Q162" s="3" t="str">
        <f t="shared" ref="Q162" si="65">CONCATENATE(P162," x ",J162)</f>
        <v>24 x 0,5 L</v>
      </c>
      <c r="R162" s="2"/>
    </row>
    <row r="163" spans="1:18" x14ac:dyDescent="0.25">
      <c r="A163" s="2" t="s">
        <v>51</v>
      </c>
      <c r="B163" s="2" t="s">
        <v>39</v>
      </c>
      <c r="C163" s="10"/>
      <c r="D163" s="2" t="s">
        <v>299</v>
      </c>
      <c r="F163" s="29">
        <v>4740098003687</v>
      </c>
      <c r="G163" s="37">
        <v>5.5</v>
      </c>
      <c r="H163" s="3">
        <v>360</v>
      </c>
      <c r="I163" s="3" t="s">
        <v>41</v>
      </c>
      <c r="J163" s="3" t="s">
        <v>335</v>
      </c>
      <c r="K163" s="5">
        <v>1.075</v>
      </c>
      <c r="L163" s="9">
        <f>G163*L182*0.5</f>
        <v>0.62727500000000003</v>
      </c>
      <c r="M163" s="6">
        <f t="shared" si="63"/>
        <v>1.702275</v>
      </c>
      <c r="N163" s="6">
        <f t="shared" si="56"/>
        <v>2.1108210000000001</v>
      </c>
      <c r="O163" s="22">
        <v>0.1</v>
      </c>
      <c r="P163" s="19" t="s">
        <v>25</v>
      </c>
      <c r="Q163" s="3" t="str">
        <f t="shared" si="60"/>
        <v>24 x 0,5 L</v>
      </c>
      <c r="R163" s="2"/>
    </row>
    <row r="164" spans="1:18" x14ac:dyDescent="0.25">
      <c r="A164" s="2" t="s">
        <v>51</v>
      </c>
      <c r="B164" s="2" t="s">
        <v>39</v>
      </c>
      <c r="C164" s="14"/>
      <c r="D164" s="2" t="s">
        <v>150</v>
      </c>
      <c r="F164" s="29">
        <v>4740098090366</v>
      </c>
      <c r="G164" s="37">
        <v>5</v>
      </c>
      <c r="H164" s="3">
        <v>360</v>
      </c>
      <c r="I164" s="3" t="s">
        <v>41</v>
      </c>
      <c r="J164" s="3" t="s">
        <v>335</v>
      </c>
      <c r="K164" s="5">
        <v>1.0900000000000001</v>
      </c>
      <c r="L164" s="9">
        <f>G164*L182*0.5</f>
        <v>0.57025000000000003</v>
      </c>
      <c r="M164" s="6">
        <f t="shared" si="63"/>
        <v>1.66025</v>
      </c>
      <c r="N164" s="6">
        <f t="shared" si="56"/>
        <v>2.05871</v>
      </c>
      <c r="O164" s="22">
        <v>0.1</v>
      </c>
      <c r="P164" s="19" t="s">
        <v>25</v>
      </c>
      <c r="Q164" s="3" t="str">
        <f t="shared" si="60"/>
        <v>24 x 0,5 L</v>
      </c>
      <c r="R164" s="2"/>
    </row>
    <row r="165" spans="1:18" x14ac:dyDescent="0.25">
      <c r="A165" s="2" t="s">
        <v>51</v>
      </c>
      <c r="B165" s="2" t="s">
        <v>39</v>
      </c>
      <c r="C165" s="10"/>
      <c r="D165" s="2" t="s">
        <v>209</v>
      </c>
      <c r="F165" s="29">
        <v>4740098094777</v>
      </c>
      <c r="G165" s="37">
        <v>5</v>
      </c>
      <c r="H165" s="3">
        <v>360</v>
      </c>
      <c r="I165" s="3" t="s">
        <v>41</v>
      </c>
      <c r="J165" s="3" t="s">
        <v>335</v>
      </c>
      <c r="K165" s="5">
        <v>1.0900000000000001</v>
      </c>
      <c r="L165" s="9">
        <f>G165*L182*0.5</f>
        <v>0.57025000000000003</v>
      </c>
      <c r="M165" s="6">
        <f t="shared" si="63"/>
        <v>1.66025</v>
      </c>
      <c r="N165" s="6">
        <f t="shared" si="56"/>
        <v>2.05871</v>
      </c>
      <c r="O165" s="22">
        <v>0.1</v>
      </c>
      <c r="P165" s="19" t="s">
        <v>25</v>
      </c>
      <c r="Q165" s="3" t="str">
        <f t="shared" si="60"/>
        <v>24 x 0,5 L</v>
      </c>
      <c r="R165" s="2"/>
    </row>
    <row r="166" spans="1:18" x14ac:dyDescent="0.25">
      <c r="C166" s="1"/>
      <c r="D166" s="4" t="s">
        <v>35</v>
      </c>
      <c r="F166" s="34"/>
      <c r="G166" s="1"/>
      <c r="K166" s="5"/>
      <c r="L166" s="26"/>
      <c r="M166" s="6"/>
      <c r="N166" s="6"/>
      <c r="R166" s="2"/>
    </row>
    <row r="167" spans="1:18" x14ac:dyDescent="0.25">
      <c r="A167" s="2" t="s">
        <v>51</v>
      </c>
      <c r="B167" s="2" t="s">
        <v>36</v>
      </c>
      <c r="D167" s="2" t="s">
        <v>366</v>
      </c>
      <c r="F167" s="29">
        <v>4740098079071</v>
      </c>
      <c r="G167" s="3">
        <v>5.5</v>
      </c>
      <c r="H167" s="3">
        <v>180</v>
      </c>
      <c r="I167" s="3" t="s">
        <v>36</v>
      </c>
      <c r="J167" s="3" t="s">
        <v>335</v>
      </c>
      <c r="K167" s="5">
        <v>1.1240000000000001</v>
      </c>
      <c r="L167" s="9">
        <f>+$L$175/2</f>
        <v>0.3841</v>
      </c>
      <c r="M167" s="6">
        <f t="shared" ref="M167:M172" si="66">K167+L167</f>
        <v>1.5081000000000002</v>
      </c>
      <c r="N167" s="6">
        <f t="shared" ref="N167:N172" si="67">M167*1.24</f>
        <v>1.8700440000000003</v>
      </c>
      <c r="O167" s="22">
        <v>0.1</v>
      </c>
      <c r="P167" s="19" t="s">
        <v>53</v>
      </c>
      <c r="Q167" s="3" t="str">
        <f t="shared" ref="Q167:Q172" si="68">CONCATENATE(P167," x ",J167)</f>
        <v>12 x 0,5 L</v>
      </c>
      <c r="R167" s="2"/>
    </row>
    <row r="168" spans="1:18" x14ac:dyDescent="0.25">
      <c r="A168" s="2" t="s">
        <v>51</v>
      </c>
      <c r="B168" s="2" t="s">
        <v>36</v>
      </c>
      <c r="D168" s="2" t="s">
        <v>366</v>
      </c>
      <c r="F168" s="29">
        <v>4740098079088</v>
      </c>
      <c r="G168" s="3">
        <v>5.5</v>
      </c>
      <c r="H168" s="3">
        <v>180</v>
      </c>
      <c r="I168" s="3" t="s">
        <v>36</v>
      </c>
      <c r="J168" s="3" t="s">
        <v>339</v>
      </c>
      <c r="K168" s="5">
        <v>2.3519999999999999</v>
      </c>
      <c r="L168" s="9">
        <f>+$L$175*1.5</f>
        <v>1.1522999999999999</v>
      </c>
      <c r="M168" s="6">
        <f t="shared" si="66"/>
        <v>3.5042999999999997</v>
      </c>
      <c r="N168" s="6">
        <f t="shared" si="67"/>
        <v>4.345332</v>
      </c>
      <c r="O168" s="22">
        <v>0.1</v>
      </c>
      <c r="P168" s="19" t="s">
        <v>37</v>
      </c>
      <c r="Q168" s="3" t="str">
        <f t="shared" si="68"/>
        <v>6 x 1,5 L</v>
      </c>
      <c r="R168" s="2"/>
    </row>
    <row r="169" spans="1:18" x14ac:dyDescent="0.25">
      <c r="A169" s="2" t="s">
        <v>51</v>
      </c>
      <c r="B169" s="2" t="s">
        <v>36</v>
      </c>
      <c r="D169" s="2" t="s">
        <v>368</v>
      </c>
      <c r="F169" s="29">
        <v>4740098079095</v>
      </c>
      <c r="G169" s="3">
        <v>5.5</v>
      </c>
      <c r="H169" s="3">
        <v>180</v>
      </c>
      <c r="I169" s="3" t="s">
        <v>36</v>
      </c>
      <c r="J169" s="3" t="s">
        <v>339</v>
      </c>
      <c r="K169" s="5">
        <v>2.3519999999999999</v>
      </c>
      <c r="L169" s="9">
        <f>+$L$175*1.5</f>
        <v>1.1522999999999999</v>
      </c>
      <c r="M169" s="6">
        <f t="shared" si="66"/>
        <v>3.5042999999999997</v>
      </c>
      <c r="N169" s="6">
        <f t="shared" si="67"/>
        <v>4.345332</v>
      </c>
      <c r="O169" s="22">
        <v>0.1</v>
      </c>
      <c r="P169" s="19" t="s">
        <v>37</v>
      </c>
      <c r="Q169" s="3" t="str">
        <f t="shared" si="68"/>
        <v>6 x 1,5 L</v>
      </c>
      <c r="R169" s="2"/>
    </row>
    <row r="170" spans="1:18" x14ac:dyDescent="0.25">
      <c r="A170" s="2" t="s">
        <v>51</v>
      </c>
      <c r="B170" s="2" t="s">
        <v>36</v>
      </c>
      <c r="D170" s="2" t="s">
        <v>369</v>
      </c>
      <c r="F170" s="29">
        <v>4740098088561</v>
      </c>
      <c r="G170" s="3">
        <v>5.5</v>
      </c>
      <c r="H170" s="3">
        <v>180</v>
      </c>
      <c r="I170" s="3" t="s">
        <v>36</v>
      </c>
      <c r="J170" s="3" t="s">
        <v>339</v>
      </c>
      <c r="K170" s="5">
        <v>2.3519999999999999</v>
      </c>
      <c r="L170" s="9">
        <f>+$L$175*1.5</f>
        <v>1.1522999999999999</v>
      </c>
      <c r="M170" s="6">
        <f t="shared" si="66"/>
        <v>3.5042999999999997</v>
      </c>
      <c r="N170" s="6">
        <f t="shared" si="67"/>
        <v>4.345332</v>
      </c>
      <c r="O170" s="22">
        <v>0.1</v>
      </c>
      <c r="P170" s="19" t="s">
        <v>37</v>
      </c>
      <c r="Q170" s="3" t="str">
        <f t="shared" si="68"/>
        <v>6 x 1,5 L</v>
      </c>
      <c r="R170" s="2"/>
    </row>
    <row r="171" spans="1:18" x14ac:dyDescent="0.25">
      <c r="D171" s="2" t="s">
        <v>367</v>
      </c>
      <c r="F171" s="29">
        <v>4740098002345</v>
      </c>
      <c r="G171" s="3">
        <v>5.5</v>
      </c>
      <c r="H171" s="3">
        <v>180</v>
      </c>
      <c r="I171" s="3" t="s">
        <v>36</v>
      </c>
      <c r="J171" s="3" t="s">
        <v>339</v>
      </c>
      <c r="K171" s="5">
        <v>2.3519999999999999</v>
      </c>
      <c r="L171" s="9">
        <f>+$L$175*1.5</f>
        <v>1.1522999999999999</v>
      </c>
      <c r="M171" s="6">
        <f t="shared" si="66"/>
        <v>3.5042999999999997</v>
      </c>
      <c r="N171" s="6">
        <f t="shared" si="67"/>
        <v>4.345332</v>
      </c>
      <c r="O171" s="22">
        <v>0.1</v>
      </c>
      <c r="P171" s="19" t="s">
        <v>37</v>
      </c>
      <c r="Q171" s="3" t="str">
        <f t="shared" si="68"/>
        <v>6 x 1,5 L</v>
      </c>
      <c r="R171" s="2"/>
    </row>
    <row r="172" spans="1:18" x14ac:dyDescent="0.25">
      <c r="C172" s="75"/>
      <c r="D172" s="2" t="s">
        <v>401</v>
      </c>
      <c r="F172" s="29">
        <v>4740098004462</v>
      </c>
      <c r="G172" s="3">
        <v>5.5</v>
      </c>
      <c r="H172" s="3">
        <v>180</v>
      </c>
      <c r="I172" s="3" t="s">
        <v>36</v>
      </c>
      <c r="J172" s="3" t="s">
        <v>339</v>
      </c>
      <c r="K172" s="5">
        <v>2.3519999999999999</v>
      </c>
      <c r="L172" s="9">
        <f>+$L$175*1.5</f>
        <v>1.1522999999999999</v>
      </c>
      <c r="M172" s="6">
        <f t="shared" si="66"/>
        <v>3.5042999999999997</v>
      </c>
      <c r="N172" s="6">
        <f t="shared" si="67"/>
        <v>4.345332</v>
      </c>
      <c r="O172" s="22">
        <v>0.1</v>
      </c>
      <c r="P172" s="19" t="s">
        <v>37</v>
      </c>
      <c r="Q172" s="3" t="str">
        <f t="shared" si="68"/>
        <v>6 x 1,5 L</v>
      </c>
      <c r="R172" s="2"/>
    </row>
    <row r="173" spans="1:18" x14ac:dyDescent="0.25">
      <c r="C173" s="1"/>
      <c r="D173" s="4" t="s">
        <v>49</v>
      </c>
      <c r="F173" s="38"/>
      <c r="K173" s="5"/>
      <c r="L173" s="9"/>
      <c r="M173" s="6"/>
      <c r="N173" s="6"/>
      <c r="R173" s="2"/>
    </row>
    <row r="174" spans="1:18" x14ac:dyDescent="0.25">
      <c r="A174" s="2" t="s">
        <v>51</v>
      </c>
      <c r="B174" s="2" t="s">
        <v>49</v>
      </c>
      <c r="C174" s="10"/>
      <c r="D174" s="2" t="s">
        <v>299</v>
      </c>
      <c r="F174" s="29">
        <v>4740098002758</v>
      </c>
      <c r="G174" s="37">
        <v>5.5</v>
      </c>
      <c r="H174" s="3">
        <v>360</v>
      </c>
      <c r="I174" s="3" t="s">
        <v>350</v>
      </c>
      <c r="J174" s="3" t="s">
        <v>385</v>
      </c>
      <c r="K174" s="5">
        <v>2.46</v>
      </c>
      <c r="L174" s="9">
        <f>+G174*$L$182*1</f>
        <v>1.2545500000000001</v>
      </c>
      <c r="M174" s="23">
        <f>K174+L174</f>
        <v>3.71455</v>
      </c>
      <c r="N174" s="6">
        <f>M174*1.24</f>
        <v>4.6060420000000004</v>
      </c>
      <c r="P174" s="19" t="s">
        <v>42</v>
      </c>
      <c r="Q174" s="3" t="str">
        <f>CONCATENATE(P174," x ",J174)</f>
        <v>30 x 1 L</v>
      </c>
      <c r="R174" s="2"/>
    </row>
    <row r="175" spans="1:18" x14ac:dyDescent="0.25">
      <c r="C175" s="20"/>
      <c r="D175" s="21"/>
      <c r="G175" s="59"/>
      <c r="H175" s="59"/>
      <c r="I175" s="22"/>
      <c r="J175" s="22"/>
      <c r="K175" s="5"/>
      <c r="L175" s="9">
        <v>0.76819999999999999</v>
      </c>
      <c r="M175" s="6"/>
      <c r="N175" s="6"/>
      <c r="R175" s="2"/>
    </row>
    <row r="176" spans="1:18" x14ac:dyDescent="0.25">
      <c r="C176" s="20"/>
      <c r="D176" s="21"/>
      <c r="G176" s="59"/>
      <c r="H176" s="59"/>
      <c r="I176" s="22"/>
      <c r="J176" s="22"/>
      <c r="K176" s="5"/>
      <c r="L176" s="9">
        <v>1.7927</v>
      </c>
      <c r="M176" s="6"/>
      <c r="N176" s="6"/>
      <c r="R176" s="2"/>
    </row>
    <row r="177" spans="1:18" x14ac:dyDescent="0.25">
      <c r="C177" s="20"/>
      <c r="D177" s="21" t="s">
        <v>267</v>
      </c>
      <c r="G177" s="59"/>
      <c r="H177" s="59"/>
      <c r="I177" s="22"/>
      <c r="J177" s="22"/>
      <c r="K177" s="5"/>
      <c r="L177" s="2"/>
      <c r="M177" s="6"/>
      <c r="N177" s="6"/>
      <c r="R177" s="2"/>
    </row>
    <row r="178" spans="1:18" x14ac:dyDescent="0.25">
      <c r="C178" s="1"/>
      <c r="D178" s="24" t="s">
        <v>52</v>
      </c>
      <c r="G178" s="59"/>
      <c r="H178" s="59"/>
      <c r="I178" s="22"/>
      <c r="J178" s="22"/>
      <c r="K178" s="5"/>
      <c r="L178" s="9"/>
      <c r="M178" s="6"/>
      <c r="N178" s="6"/>
      <c r="R178" s="2"/>
    </row>
    <row r="179" spans="1:18" x14ac:dyDescent="0.25">
      <c r="A179" s="2" t="s">
        <v>159</v>
      </c>
      <c r="B179" s="2" t="s">
        <v>23</v>
      </c>
      <c r="C179" s="14"/>
      <c r="D179" s="2" t="s">
        <v>246</v>
      </c>
      <c r="F179" s="38">
        <v>4740098097259</v>
      </c>
      <c r="G179" s="3">
        <v>0</v>
      </c>
      <c r="H179" s="3">
        <v>360</v>
      </c>
      <c r="I179" s="3" t="s">
        <v>24</v>
      </c>
      <c r="J179" s="3" t="s">
        <v>333</v>
      </c>
      <c r="K179" s="5">
        <v>4.3</v>
      </c>
      <c r="L179" s="9"/>
      <c r="M179" s="6">
        <f>K179+L179</f>
        <v>4.3</v>
      </c>
      <c r="N179" s="6">
        <f>M179*1.24</f>
        <v>5.3319999999999999</v>
      </c>
      <c r="O179" s="22">
        <v>0.1</v>
      </c>
      <c r="P179" s="19" t="s">
        <v>37</v>
      </c>
      <c r="Q179" s="3" t="str">
        <f>CONCATENATE(P179," x ",J179)</f>
        <v>6 x 0,75 L</v>
      </c>
      <c r="R179" s="2"/>
    </row>
    <row r="180" spans="1:18" x14ac:dyDescent="0.25">
      <c r="A180" s="2" t="s">
        <v>159</v>
      </c>
      <c r="B180" s="2" t="s">
        <v>23</v>
      </c>
      <c r="C180" s="14"/>
      <c r="D180" s="2" t="s">
        <v>283</v>
      </c>
      <c r="F180" s="38">
        <v>4740098002246</v>
      </c>
      <c r="G180" s="3">
        <v>0</v>
      </c>
      <c r="H180" s="3">
        <v>360</v>
      </c>
      <c r="I180" s="3" t="s">
        <v>24</v>
      </c>
      <c r="J180" s="3" t="s">
        <v>333</v>
      </c>
      <c r="K180" s="5">
        <v>4.3</v>
      </c>
      <c r="L180" s="9"/>
      <c r="M180" s="6">
        <f>K180+L180</f>
        <v>4.3</v>
      </c>
      <c r="N180" s="6">
        <f>M180*1.24</f>
        <v>5.3319999999999999</v>
      </c>
      <c r="O180" s="22">
        <v>0.1</v>
      </c>
      <c r="P180" s="19" t="s">
        <v>37</v>
      </c>
      <c r="Q180" s="3" t="str">
        <f>CONCATENATE(P180," x ",J180)</f>
        <v>6 x 0,75 L</v>
      </c>
      <c r="R180" s="2"/>
    </row>
    <row r="181" spans="1:18" x14ac:dyDescent="0.25">
      <c r="F181" s="38"/>
      <c r="K181" s="5"/>
      <c r="L181" s="9"/>
      <c r="M181" s="6"/>
      <c r="N181" s="6"/>
      <c r="R181" s="2"/>
    </row>
    <row r="182" spans="1:18" x14ac:dyDescent="0.25">
      <c r="C182" s="20"/>
      <c r="D182" s="21" t="s">
        <v>156</v>
      </c>
      <c r="F182" s="38"/>
      <c r="K182" s="5"/>
      <c r="L182" s="77">
        <v>0.2281</v>
      </c>
      <c r="M182" s="23"/>
      <c r="N182" s="23"/>
      <c r="R182" s="2"/>
    </row>
    <row r="183" spans="1:18" x14ac:dyDescent="0.25">
      <c r="C183" s="1"/>
      <c r="D183" s="24" t="s">
        <v>52</v>
      </c>
      <c r="F183" s="38"/>
      <c r="K183" s="5"/>
      <c r="L183" s="9"/>
      <c r="M183" s="23"/>
      <c r="N183" s="23"/>
      <c r="R183" s="2"/>
    </row>
    <row r="184" spans="1:18" x14ac:dyDescent="0.25">
      <c r="A184" s="2" t="s">
        <v>156</v>
      </c>
      <c r="B184" s="2" t="s">
        <v>23</v>
      </c>
      <c r="C184" s="14"/>
      <c r="D184" s="2" t="s">
        <v>182</v>
      </c>
      <c r="F184" s="38">
        <v>4740098081913</v>
      </c>
      <c r="G184" s="3">
        <v>38</v>
      </c>
      <c r="I184" s="3" t="s">
        <v>24</v>
      </c>
      <c r="J184" s="3" t="s">
        <v>340</v>
      </c>
      <c r="K184" s="5">
        <v>7</v>
      </c>
      <c r="L184" s="9">
        <f>G184*$L$182*0.35</f>
        <v>3.0337299999999998</v>
      </c>
      <c r="M184" s="6">
        <f>K184+L184</f>
        <v>10.03373</v>
      </c>
      <c r="N184" s="6">
        <f>M184*1.24</f>
        <v>12.4418252</v>
      </c>
      <c r="P184" s="19" t="s">
        <v>37</v>
      </c>
      <c r="Q184" s="3" t="str">
        <f>CONCATENATE(P184," x ",J184)</f>
        <v>6 x 0,35 L</v>
      </c>
      <c r="R184" s="2"/>
    </row>
    <row r="185" spans="1:18" x14ac:dyDescent="0.25">
      <c r="A185" s="2" t="s">
        <v>156</v>
      </c>
      <c r="B185" s="2" t="s">
        <v>23</v>
      </c>
      <c r="C185" s="14"/>
      <c r="D185" s="2" t="s">
        <v>158</v>
      </c>
      <c r="F185" s="38">
        <v>6419801155316</v>
      </c>
      <c r="G185" s="3">
        <v>38</v>
      </c>
      <c r="I185" s="3" t="s">
        <v>24</v>
      </c>
      <c r="J185" s="3" t="s">
        <v>335</v>
      </c>
      <c r="K185" s="5">
        <v>3.85</v>
      </c>
      <c r="L185" s="9">
        <f>G185*$L$182/2</f>
        <v>4.3338999999999999</v>
      </c>
      <c r="M185" s="6">
        <f>K185+L185</f>
        <v>8.1838999999999995</v>
      </c>
      <c r="N185" s="6">
        <f>M185*1.24</f>
        <v>10.148035999999999</v>
      </c>
      <c r="P185" s="19" t="s">
        <v>37</v>
      </c>
      <c r="Q185" s="3" t="str">
        <f>CONCATENATE(P185," x ",J185)</f>
        <v>6 x 0,5 L</v>
      </c>
      <c r="R185" s="2"/>
    </row>
    <row r="186" spans="1:18" x14ac:dyDescent="0.25">
      <c r="A186" s="2" t="s">
        <v>156</v>
      </c>
      <c r="B186" s="2" t="s">
        <v>23</v>
      </c>
      <c r="C186" s="14"/>
      <c r="D186" s="2" t="s">
        <v>157</v>
      </c>
      <c r="F186" s="38">
        <v>6419800159971</v>
      </c>
      <c r="G186" s="3">
        <v>40</v>
      </c>
      <c r="I186" s="3" t="s">
        <v>24</v>
      </c>
      <c r="J186" s="3" t="s">
        <v>335</v>
      </c>
      <c r="K186" s="5">
        <v>2.2000000000000002</v>
      </c>
      <c r="L186" s="9">
        <f>G186*$L$182/2</f>
        <v>4.5620000000000003</v>
      </c>
      <c r="M186" s="6">
        <f>K186+L186</f>
        <v>6.7620000000000005</v>
      </c>
      <c r="N186" s="6">
        <f>M186*1.24</f>
        <v>8.3848800000000008</v>
      </c>
      <c r="P186" s="19" t="s">
        <v>37</v>
      </c>
      <c r="Q186" s="3" t="str">
        <f>CONCATENATE(P186," x ",J186)</f>
        <v>6 x 0,5 L</v>
      </c>
      <c r="R186" s="2"/>
    </row>
    <row r="187" spans="1:18" x14ac:dyDescent="0.25">
      <c r="C187" s="10"/>
      <c r="F187" s="38"/>
      <c r="K187" s="5"/>
      <c r="L187" s="9"/>
      <c r="M187" s="6"/>
      <c r="N187" s="6"/>
      <c r="R187" s="2"/>
    </row>
    <row r="188" spans="1:18" x14ac:dyDescent="0.25">
      <c r="C188" s="20"/>
      <c r="D188" s="21" t="s">
        <v>60</v>
      </c>
      <c r="F188" s="38"/>
      <c r="K188" s="5"/>
      <c r="L188" s="9"/>
      <c r="M188" s="23"/>
      <c r="N188" s="23"/>
      <c r="R188" s="2"/>
    </row>
    <row r="189" spans="1:18" x14ac:dyDescent="0.25">
      <c r="C189" s="20"/>
      <c r="D189" s="24" t="s">
        <v>388</v>
      </c>
      <c r="F189" s="38"/>
      <c r="K189" s="5"/>
      <c r="L189" s="9"/>
      <c r="M189" s="23"/>
      <c r="N189" s="23"/>
      <c r="R189" s="2"/>
    </row>
    <row r="190" spans="1:18" x14ac:dyDescent="0.25">
      <c r="A190" s="2" t="s">
        <v>64</v>
      </c>
      <c r="B190" s="2" t="s">
        <v>59</v>
      </c>
      <c r="C190" s="10"/>
      <c r="D190" s="2" t="s">
        <v>65</v>
      </c>
      <c r="F190" s="27">
        <v>4740051001262</v>
      </c>
      <c r="H190" s="28">
        <v>540</v>
      </c>
      <c r="I190" s="3" t="s">
        <v>386</v>
      </c>
      <c r="J190" s="3" t="s">
        <v>379</v>
      </c>
      <c r="K190" s="5">
        <v>0.73</v>
      </c>
      <c r="L190" s="9"/>
      <c r="M190" s="23"/>
      <c r="N190" s="6">
        <f>K190*1.24</f>
        <v>0.9052</v>
      </c>
      <c r="P190" s="19" t="s">
        <v>191</v>
      </c>
      <c r="Q190" s="3" t="str">
        <f>CONCATENATE(P190," x ",J190)</f>
        <v>18 x 0,3 L</v>
      </c>
      <c r="R190" s="2"/>
    </row>
    <row r="191" spans="1:18" x14ac:dyDescent="0.25">
      <c r="A191" s="2" t="s">
        <v>60</v>
      </c>
      <c r="B191" s="2" t="s">
        <v>59</v>
      </c>
      <c r="C191" s="10"/>
      <c r="D191" s="2" t="s">
        <v>62</v>
      </c>
      <c r="F191" s="27">
        <v>4740051001200</v>
      </c>
      <c r="H191" s="28">
        <v>540</v>
      </c>
      <c r="I191" s="3" t="s">
        <v>386</v>
      </c>
      <c r="J191" s="3" t="s">
        <v>379</v>
      </c>
      <c r="K191" s="5">
        <v>0.73</v>
      </c>
      <c r="L191" s="9"/>
      <c r="M191" s="23"/>
      <c r="N191" s="6">
        <f>K191*1.24</f>
        <v>0.9052</v>
      </c>
      <c r="P191" s="19" t="s">
        <v>191</v>
      </c>
      <c r="Q191" s="3" t="str">
        <f>CONCATENATE(P191," x ",J191)</f>
        <v>18 x 0,3 L</v>
      </c>
      <c r="R191" s="2"/>
    </row>
    <row r="192" spans="1:18" x14ac:dyDescent="0.25">
      <c r="A192" s="2" t="s">
        <v>60</v>
      </c>
      <c r="B192" s="2" t="s">
        <v>59</v>
      </c>
      <c r="C192" s="10"/>
      <c r="D192" s="2" t="s">
        <v>297</v>
      </c>
      <c r="F192" s="27">
        <v>4740051001217</v>
      </c>
      <c r="H192" s="28">
        <v>360</v>
      </c>
      <c r="I192" s="3" t="s">
        <v>386</v>
      </c>
      <c r="J192" s="3" t="s">
        <v>379</v>
      </c>
      <c r="K192" s="5">
        <v>0.73</v>
      </c>
      <c r="L192" s="9"/>
      <c r="M192" s="23"/>
      <c r="N192" s="6">
        <f>K192*1.24</f>
        <v>0.9052</v>
      </c>
      <c r="P192" s="19" t="s">
        <v>191</v>
      </c>
      <c r="Q192" s="3" t="str">
        <f>CONCATENATE(P192," x ",J192)</f>
        <v>18 x 0,3 L</v>
      </c>
      <c r="R192" s="2"/>
    </row>
    <row r="193" spans="1:45" x14ac:dyDescent="0.25">
      <c r="A193" s="2" t="s">
        <v>60</v>
      </c>
      <c r="B193" s="2" t="s">
        <v>59</v>
      </c>
      <c r="C193" s="10"/>
      <c r="D193" s="2" t="s">
        <v>61</v>
      </c>
      <c r="F193" s="27">
        <v>4740051001170</v>
      </c>
      <c r="H193" s="28">
        <v>540</v>
      </c>
      <c r="I193" s="3" t="s">
        <v>386</v>
      </c>
      <c r="J193" s="3" t="s">
        <v>379</v>
      </c>
      <c r="K193" s="5">
        <v>1.02</v>
      </c>
      <c r="L193" s="9"/>
      <c r="M193" s="23"/>
      <c r="N193" s="6">
        <f>K193*1.24</f>
        <v>1.2647999999999999</v>
      </c>
      <c r="P193" s="19" t="s">
        <v>191</v>
      </c>
      <c r="Q193" s="3" t="str">
        <f>CONCATENATE(P193," x ",J193)</f>
        <v>18 x 0,3 L</v>
      </c>
      <c r="R193" s="2"/>
    </row>
    <row r="194" spans="1:45" x14ac:dyDescent="0.25">
      <c r="C194" s="20"/>
      <c r="D194" s="24" t="s">
        <v>296</v>
      </c>
      <c r="F194" s="38"/>
      <c r="K194" s="5"/>
      <c r="L194" s="9"/>
      <c r="M194" s="23"/>
      <c r="N194" s="23"/>
      <c r="R194" s="2"/>
    </row>
    <row r="195" spans="1:45" x14ac:dyDescent="0.25">
      <c r="A195" s="2" t="s">
        <v>60</v>
      </c>
      <c r="B195" s="2" t="s">
        <v>59</v>
      </c>
      <c r="C195" s="10"/>
      <c r="D195" s="2" t="s">
        <v>315</v>
      </c>
      <c r="F195" s="27">
        <v>4740051000760</v>
      </c>
      <c r="H195" s="28">
        <v>540</v>
      </c>
      <c r="I195" s="3" t="s">
        <v>386</v>
      </c>
      <c r="J195" s="3" t="s">
        <v>334</v>
      </c>
      <c r="K195" s="5">
        <v>0.77</v>
      </c>
      <c r="L195" s="9"/>
      <c r="M195" s="23"/>
      <c r="N195" s="6">
        <f>K195*1.24</f>
        <v>0.95479999999999998</v>
      </c>
      <c r="P195" s="19" t="s">
        <v>191</v>
      </c>
      <c r="Q195" s="3" t="str">
        <f>CONCATENATE(P195," x ",J195)</f>
        <v>18 x 0,33 L</v>
      </c>
      <c r="R195" s="2"/>
    </row>
    <row r="196" spans="1:45" x14ac:dyDescent="0.25">
      <c r="C196" s="20"/>
      <c r="D196" s="24" t="s">
        <v>176</v>
      </c>
      <c r="F196" s="38"/>
      <c r="K196" s="5"/>
      <c r="L196" s="9"/>
      <c r="M196" s="23"/>
      <c r="N196" s="23"/>
      <c r="R196" s="2"/>
    </row>
    <row r="197" spans="1:45" x14ac:dyDescent="0.25">
      <c r="A197" s="2" t="s">
        <v>60</v>
      </c>
      <c r="B197" s="2" t="s">
        <v>59</v>
      </c>
      <c r="D197" s="2" t="s">
        <v>61</v>
      </c>
      <c r="F197" s="27">
        <v>4740051004270</v>
      </c>
      <c r="H197" s="28">
        <v>540</v>
      </c>
      <c r="I197" s="3" t="s">
        <v>386</v>
      </c>
      <c r="J197" s="3" t="s">
        <v>385</v>
      </c>
      <c r="K197" s="5">
        <v>1.88</v>
      </c>
      <c r="L197" s="9"/>
      <c r="M197" s="23"/>
      <c r="N197" s="6">
        <f t="shared" ref="N197:N210" si="69">K197*1.24</f>
        <v>2.3311999999999999</v>
      </c>
      <c r="P197" s="19" t="s">
        <v>53</v>
      </c>
      <c r="Q197" s="3" t="str">
        <f t="shared" ref="Q197:Q210" si="70">CONCATENATE(P197," x ",J197)</f>
        <v>12 x 1 L</v>
      </c>
      <c r="R197" s="2"/>
    </row>
    <row r="198" spans="1:45" x14ac:dyDescent="0.25">
      <c r="A198" s="2" t="s">
        <v>60</v>
      </c>
      <c r="B198" s="2" t="s">
        <v>59</v>
      </c>
      <c r="C198" s="14"/>
      <c r="D198" s="2" t="s">
        <v>242</v>
      </c>
      <c r="F198" s="27">
        <v>4740098097464</v>
      </c>
      <c r="H198" s="28">
        <v>540</v>
      </c>
      <c r="I198" s="3" t="s">
        <v>386</v>
      </c>
      <c r="J198" s="3" t="s">
        <v>385</v>
      </c>
      <c r="K198" s="5">
        <v>1.97</v>
      </c>
      <c r="L198" s="9"/>
      <c r="M198" s="23"/>
      <c r="N198" s="6">
        <f t="shared" si="69"/>
        <v>2.4428000000000001</v>
      </c>
      <c r="P198" s="19" t="s">
        <v>53</v>
      </c>
      <c r="Q198" s="3" t="str">
        <f t="shared" si="70"/>
        <v>12 x 1 L</v>
      </c>
      <c r="R198" s="2"/>
    </row>
    <row r="199" spans="1:45" x14ac:dyDescent="0.25">
      <c r="A199" s="2" t="s">
        <v>60</v>
      </c>
      <c r="B199" s="2" t="s">
        <v>59</v>
      </c>
      <c r="D199" s="2" t="s">
        <v>62</v>
      </c>
      <c r="F199" s="27">
        <v>4740051004294</v>
      </c>
      <c r="H199" s="28">
        <v>540</v>
      </c>
      <c r="I199" s="3" t="s">
        <v>386</v>
      </c>
      <c r="J199" s="3" t="s">
        <v>385</v>
      </c>
      <c r="K199" s="5">
        <v>1.44</v>
      </c>
      <c r="L199" s="9"/>
      <c r="M199" s="23"/>
      <c r="N199" s="6">
        <f t="shared" si="69"/>
        <v>1.7855999999999999</v>
      </c>
      <c r="P199" s="19" t="s">
        <v>53</v>
      </c>
      <c r="Q199" s="3" t="str">
        <f t="shared" si="70"/>
        <v>12 x 1 L</v>
      </c>
      <c r="R199" s="2"/>
    </row>
    <row r="200" spans="1:45" x14ac:dyDescent="0.25">
      <c r="A200" s="2" t="s">
        <v>60</v>
      </c>
      <c r="B200" s="2" t="s">
        <v>59</v>
      </c>
      <c r="D200" s="2" t="s">
        <v>63</v>
      </c>
      <c r="F200" s="27">
        <v>4740051004287</v>
      </c>
      <c r="H200" s="28">
        <v>540</v>
      </c>
      <c r="I200" s="3" t="s">
        <v>386</v>
      </c>
      <c r="J200" s="3" t="s">
        <v>385</v>
      </c>
      <c r="K200" s="5">
        <v>1.25</v>
      </c>
      <c r="L200" s="9"/>
      <c r="M200" s="23"/>
      <c r="N200" s="6">
        <f t="shared" si="69"/>
        <v>1.55</v>
      </c>
      <c r="P200" s="19" t="s">
        <v>53</v>
      </c>
      <c r="Q200" s="3" t="str">
        <f t="shared" si="70"/>
        <v>12 x 1 L</v>
      </c>
    </row>
    <row r="201" spans="1:45" x14ac:dyDescent="0.25">
      <c r="A201" s="2" t="s">
        <v>60</v>
      </c>
      <c r="B201" s="2" t="s">
        <v>59</v>
      </c>
      <c r="C201" s="10"/>
      <c r="D201" s="2" t="s">
        <v>291</v>
      </c>
      <c r="F201" s="27">
        <v>4740051000180</v>
      </c>
      <c r="H201" s="28">
        <v>360</v>
      </c>
      <c r="I201" s="3" t="s">
        <v>386</v>
      </c>
      <c r="J201" s="3" t="s">
        <v>385</v>
      </c>
      <c r="K201" s="5">
        <v>1.36</v>
      </c>
      <c r="L201" s="9"/>
      <c r="M201" s="23"/>
      <c r="N201" s="6">
        <f t="shared" si="69"/>
        <v>1.6864000000000001</v>
      </c>
      <c r="P201" s="19" t="s">
        <v>53</v>
      </c>
      <c r="Q201" s="3" t="str">
        <f t="shared" si="70"/>
        <v>12 x 1 L</v>
      </c>
    </row>
    <row r="202" spans="1:45" x14ac:dyDescent="0.25">
      <c r="A202" s="2" t="s">
        <v>64</v>
      </c>
      <c r="B202" s="2" t="s">
        <v>59</v>
      </c>
      <c r="D202" s="2" t="s">
        <v>65</v>
      </c>
      <c r="F202" s="27">
        <v>4740051004317</v>
      </c>
      <c r="H202" s="28">
        <v>540</v>
      </c>
      <c r="I202" s="3" t="s">
        <v>386</v>
      </c>
      <c r="J202" s="3" t="s">
        <v>385</v>
      </c>
      <c r="K202" s="5">
        <v>1.36</v>
      </c>
      <c r="L202" s="9"/>
      <c r="M202" s="23"/>
      <c r="N202" s="6">
        <f t="shared" si="69"/>
        <v>1.6864000000000001</v>
      </c>
      <c r="P202" s="19" t="s">
        <v>53</v>
      </c>
      <c r="Q202" s="3" t="str">
        <f t="shared" si="70"/>
        <v>12 x 1 L</v>
      </c>
    </row>
    <row r="203" spans="1:45" x14ac:dyDescent="0.25">
      <c r="A203" s="2" t="s">
        <v>64</v>
      </c>
      <c r="B203" s="2" t="s">
        <v>59</v>
      </c>
      <c r="D203" s="2" t="s">
        <v>66</v>
      </c>
      <c r="F203" s="27">
        <v>4740051004331</v>
      </c>
      <c r="H203" s="28">
        <v>540</v>
      </c>
      <c r="I203" s="3" t="s">
        <v>386</v>
      </c>
      <c r="J203" s="3" t="s">
        <v>385</v>
      </c>
      <c r="K203" s="5">
        <v>1.29</v>
      </c>
      <c r="L203" s="9"/>
      <c r="M203" s="23"/>
      <c r="N203" s="6">
        <f t="shared" si="69"/>
        <v>1.5996000000000001</v>
      </c>
      <c r="P203" s="19" t="s">
        <v>53</v>
      </c>
      <c r="Q203" s="3" t="str">
        <f t="shared" si="70"/>
        <v>12 x 1 L</v>
      </c>
    </row>
    <row r="204" spans="1:45" x14ac:dyDescent="0.25">
      <c r="A204" s="2" t="s">
        <v>64</v>
      </c>
      <c r="B204" s="2" t="s">
        <v>59</v>
      </c>
      <c r="D204" s="2" t="s">
        <v>67</v>
      </c>
      <c r="F204" s="27">
        <v>4740051476930</v>
      </c>
      <c r="H204" s="28">
        <v>540</v>
      </c>
      <c r="I204" s="3" t="s">
        <v>386</v>
      </c>
      <c r="J204" s="3" t="s">
        <v>385</v>
      </c>
      <c r="K204" s="5">
        <v>1.36</v>
      </c>
      <c r="L204" s="9"/>
      <c r="M204" s="23"/>
      <c r="N204" s="6">
        <f t="shared" si="69"/>
        <v>1.6864000000000001</v>
      </c>
      <c r="P204" s="19" t="s">
        <v>53</v>
      </c>
      <c r="Q204" s="3" t="str">
        <f t="shared" si="70"/>
        <v>12 x 1 L</v>
      </c>
      <c r="S204" s="3"/>
      <c r="T204" s="27"/>
      <c r="U204" s="3"/>
      <c r="V204" s="28"/>
      <c r="W204" s="3"/>
      <c r="X204" s="3"/>
      <c r="Y204" s="5"/>
      <c r="Z204" s="9"/>
      <c r="AA204" s="23"/>
      <c r="AB204" s="6"/>
      <c r="AC204" s="22"/>
      <c r="AD204" s="19"/>
      <c r="AE204" s="3"/>
      <c r="AI204" s="3"/>
      <c r="AJ204" s="27"/>
      <c r="AK204" s="3"/>
      <c r="AL204" s="28"/>
      <c r="AM204" s="3"/>
      <c r="AN204" s="3"/>
      <c r="AO204" s="5"/>
      <c r="AP204" s="9"/>
      <c r="AQ204" s="23"/>
      <c r="AR204" s="6"/>
      <c r="AS204" s="22"/>
    </row>
    <row r="205" spans="1:45" x14ac:dyDescent="0.25">
      <c r="A205" s="2" t="s">
        <v>64</v>
      </c>
      <c r="B205" s="2" t="s">
        <v>59</v>
      </c>
      <c r="D205" s="2" t="s">
        <v>127</v>
      </c>
      <c r="F205" s="27">
        <v>4740051476985</v>
      </c>
      <c r="H205" s="28">
        <v>540</v>
      </c>
      <c r="I205" s="3" t="s">
        <v>386</v>
      </c>
      <c r="J205" s="3" t="s">
        <v>385</v>
      </c>
      <c r="K205" s="5">
        <v>1.49</v>
      </c>
      <c r="L205" s="9"/>
      <c r="M205" s="23"/>
      <c r="N205" s="6">
        <f t="shared" si="69"/>
        <v>1.8475999999999999</v>
      </c>
      <c r="P205" s="19" t="s">
        <v>53</v>
      </c>
      <c r="Q205" s="3" t="str">
        <f t="shared" si="70"/>
        <v>12 x 1 L</v>
      </c>
    </row>
    <row r="206" spans="1:45" x14ac:dyDescent="0.25">
      <c r="A206" s="2" t="s">
        <v>64</v>
      </c>
      <c r="B206" s="2" t="s">
        <v>59</v>
      </c>
      <c r="D206" s="2" t="s">
        <v>68</v>
      </c>
      <c r="F206" s="27">
        <v>4740098076322</v>
      </c>
      <c r="H206" s="28">
        <v>540</v>
      </c>
      <c r="I206" s="3" t="s">
        <v>386</v>
      </c>
      <c r="J206" s="3" t="s">
        <v>385</v>
      </c>
      <c r="K206" s="5">
        <v>1.97</v>
      </c>
      <c r="L206" s="9"/>
      <c r="M206" s="23"/>
      <c r="N206" s="6">
        <f t="shared" si="69"/>
        <v>2.4428000000000001</v>
      </c>
      <c r="P206" s="19" t="s">
        <v>53</v>
      </c>
      <c r="Q206" s="3" t="str">
        <f t="shared" si="70"/>
        <v>12 x 1 L</v>
      </c>
    </row>
    <row r="207" spans="1:45" x14ac:dyDescent="0.25">
      <c r="A207" s="2" t="s">
        <v>64</v>
      </c>
      <c r="B207" s="2" t="s">
        <v>59</v>
      </c>
      <c r="D207" s="2" t="s">
        <v>111</v>
      </c>
      <c r="F207" s="27">
        <v>4740098082729</v>
      </c>
      <c r="H207" s="28">
        <v>540</v>
      </c>
      <c r="I207" s="3" t="s">
        <v>386</v>
      </c>
      <c r="J207" s="3" t="s">
        <v>385</v>
      </c>
      <c r="K207" s="5">
        <v>1.31</v>
      </c>
      <c r="L207" s="9"/>
      <c r="M207" s="23"/>
      <c r="N207" s="6">
        <f t="shared" si="69"/>
        <v>1.6244000000000001</v>
      </c>
      <c r="P207" s="19" t="s">
        <v>53</v>
      </c>
      <c r="Q207" s="3" t="str">
        <f t="shared" si="70"/>
        <v>12 x 1 L</v>
      </c>
    </row>
    <row r="208" spans="1:45" x14ac:dyDescent="0.25">
      <c r="A208" s="2" t="s">
        <v>64</v>
      </c>
      <c r="B208" s="2" t="s">
        <v>59</v>
      </c>
      <c r="C208" s="10"/>
      <c r="D208" s="2" t="s">
        <v>163</v>
      </c>
      <c r="F208" s="27">
        <v>4740098090199</v>
      </c>
      <c r="H208" s="28">
        <v>540</v>
      </c>
      <c r="I208" s="3" t="s">
        <v>386</v>
      </c>
      <c r="J208" s="3" t="s">
        <v>385</v>
      </c>
      <c r="K208" s="5">
        <v>1.39</v>
      </c>
      <c r="L208" s="9"/>
      <c r="M208" s="23"/>
      <c r="N208" s="6">
        <f t="shared" si="69"/>
        <v>1.7235999999999998</v>
      </c>
      <c r="P208" s="19" t="s">
        <v>53</v>
      </c>
      <c r="Q208" s="3" t="str">
        <f t="shared" si="70"/>
        <v>12 x 1 L</v>
      </c>
    </row>
    <row r="209" spans="1:17" x14ac:dyDescent="0.25">
      <c r="A209" s="2" t="s">
        <v>64</v>
      </c>
      <c r="B209" s="2" t="s">
        <v>59</v>
      </c>
      <c r="C209" s="10"/>
      <c r="D209" s="2" t="s">
        <v>194</v>
      </c>
      <c r="F209" s="27">
        <v>4740098092216</v>
      </c>
      <c r="H209" s="28">
        <v>540</v>
      </c>
      <c r="I209" s="3" t="s">
        <v>386</v>
      </c>
      <c r="J209" s="3" t="s">
        <v>385</v>
      </c>
      <c r="K209" s="5">
        <v>1.89</v>
      </c>
      <c r="L209" s="9"/>
      <c r="M209" s="23"/>
      <c r="N209" s="6">
        <f t="shared" si="69"/>
        <v>2.3435999999999999</v>
      </c>
      <c r="P209" s="19" t="s">
        <v>53</v>
      </c>
      <c r="Q209" s="3" t="str">
        <f t="shared" si="70"/>
        <v>12 x 1 L</v>
      </c>
    </row>
    <row r="210" spans="1:17" x14ac:dyDescent="0.25">
      <c r="A210" s="2" t="s">
        <v>64</v>
      </c>
      <c r="B210" s="2" t="s">
        <v>59</v>
      </c>
      <c r="C210" s="10"/>
      <c r="D210" s="2" t="s">
        <v>286</v>
      </c>
      <c r="F210" s="27">
        <v>4740051000173</v>
      </c>
      <c r="H210" s="28">
        <v>540</v>
      </c>
      <c r="I210" s="3" t="s">
        <v>386</v>
      </c>
      <c r="J210" s="3" t="s">
        <v>385</v>
      </c>
      <c r="K210" s="5">
        <v>1.39</v>
      </c>
      <c r="L210" s="9"/>
      <c r="M210" s="23"/>
      <c r="N210" s="6">
        <f t="shared" si="69"/>
        <v>1.7235999999999998</v>
      </c>
      <c r="P210" s="19" t="s">
        <v>53</v>
      </c>
      <c r="Q210" s="3" t="str">
        <f t="shared" si="70"/>
        <v>12 x 1 L</v>
      </c>
    </row>
    <row r="211" spans="1:17" x14ac:dyDescent="0.25">
      <c r="C211" s="20"/>
      <c r="D211" s="24" t="s">
        <v>177</v>
      </c>
      <c r="F211" s="38"/>
      <c r="K211" s="5"/>
      <c r="L211" s="9"/>
      <c r="M211" s="23"/>
      <c r="N211" s="23"/>
    </row>
    <row r="212" spans="1:17" x14ac:dyDescent="0.25">
      <c r="A212" s="31" t="s">
        <v>69</v>
      </c>
      <c r="B212" s="2" t="s">
        <v>59</v>
      </c>
      <c r="D212" s="2" t="s">
        <v>172</v>
      </c>
      <c r="F212" s="27">
        <v>4740098091257</v>
      </c>
      <c r="H212" s="28">
        <v>540</v>
      </c>
      <c r="I212" s="3" t="s">
        <v>386</v>
      </c>
      <c r="J212" s="3" t="s">
        <v>341</v>
      </c>
      <c r="K212" s="5">
        <v>0.44</v>
      </c>
      <c r="L212" s="9"/>
      <c r="M212" s="23"/>
      <c r="N212" s="6">
        <f t="shared" ref="N212:N217" si="71">K212*1.24</f>
        <v>0.54559999999999997</v>
      </c>
      <c r="P212" s="19" t="s">
        <v>191</v>
      </c>
      <c r="Q212" s="3" t="str">
        <f t="shared" ref="Q212:Q217" si="72">CONCATENATE(P212," x ",J212)</f>
        <v>18 x 0,25 L</v>
      </c>
    </row>
    <row r="213" spans="1:17" x14ac:dyDescent="0.25">
      <c r="A213" s="31" t="s">
        <v>69</v>
      </c>
      <c r="B213" s="2" t="s">
        <v>59</v>
      </c>
      <c r="D213" s="2" t="s">
        <v>173</v>
      </c>
      <c r="F213" s="27">
        <v>4740098091264</v>
      </c>
      <c r="H213" s="28">
        <v>540</v>
      </c>
      <c r="I213" s="3" t="s">
        <v>386</v>
      </c>
      <c r="J213" s="3" t="s">
        <v>341</v>
      </c>
      <c r="K213" s="5">
        <v>0.44</v>
      </c>
      <c r="L213" s="9"/>
      <c r="M213" s="23"/>
      <c r="N213" s="6">
        <f t="shared" si="71"/>
        <v>0.54559999999999997</v>
      </c>
      <c r="P213" s="19" t="s">
        <v>191</v>
      </c>
      <c r="Q213" s="3" t="str">
        <f t="shared" si="72"/>
        <v>18 x 0,25 L</v>
      </c>
    </row>
    <row r="214" spans="1:17" x14ac:dyDescent="0.25">
      <c r="A214" s="31" t="s">
        <v>69</v>
      </c>
      <c r="B214" s="2" t="s">
        <v>59</v>
      </c>
      <c r="D214" s="2" t="s">
        <v>70</v>
      </c>
      <c r="F214" s="27">
        <v>4740098091271</v>
      </c>
      <c r="H214" s="28">
        <v>540</v>
      </c>
      <c r="I214" s="3" t="s">
        <v>386</v>
      </c>
      <c r="J214" s="3" t="s">
        <v>341</v>
      </c>
      <c r="K214" s="5">
        <v>0.44</v>
      </c>
      <c r="L214" s="9"/>
      <c r="M214" s="23"/>
      <c r="N214" s="6">
        <f t="shared" si="71"/>
        <v>0.54559999999999997</v>
      </c>
      <c r="P214" s="19" t="s">
        <v>191</v>
      </c>
      <c r="Q214" s="3" t="str">
        <f t="shared" si="72"/>
        <v>18 x 0,25 L</v>
      </c>
    </row>
    <row r="215" spans="1:17" x14ac:dyDescent="0.25">
      <c r="A215" s="31" t="s">
        <v>69</v>
      </c>
      <c r="B215" s="2" t="s">
        <v>59</v>
      </c>
      <c r="C215" s="14"/>
      <c r="D215" s="2" t="s">
        <v>396</v>
      </c>
      <c r="F215" s="27">
        <v>4740051002429</v>
      </c>
      <c r="H215" s="28">
        <v>540</v>
      </c>
      <c r="I215" s="3" t="s">
        <v>386</v>
      </c>
      <c r="J215" s="3" t="s">
        <v>341</v>
      </c>
      <c r="K215" s="5">
        <v>0.44</v>
      </c>
      <c r="L215" s="9"/>
      <c r="M215" s="23"/>
      <c r="N215" s="6">
        <f t="shared" ref="N215" si="73">K215*1.24</f>
        <v>0.54559999999999997</v>
      </c>
      <c r="P215" s="19" t="s">
        <v>191</v>
      </c>
      <c r="Q215" s="3" t="str">
        <f t="shared" ref="Q215" si="74">CONCATENATE(P215," x ",J215)</f>
        <v>18 x 0,25 L</v>
      </c>
    </row>
    <row r="216" spans="1:17" x14ac:dyDescent="0.25">
      <c r="A216" s="31" t="s">
        <v>69</v>
      </c>
      <c r="B216" s="2" t="s">
        <v>59</v>
      </c>
      <c r="D216" s="2" t="s">
        <v>144</v>
      </c>
      <c r="F216" s="27">
        <v>4740098091295</v>
      </c>
      <c r="H216" s="28">
        <v>540</v>
      </c>
      <c r="I216" s="3" t="s">
        <v>386</v>
      </c>
      <c r="J216" s="3" t="s">
        <v>341</v>
      </c>
      <c r="K216" s="5">
        <v>0.44</v>
      </c>
      <c r="L216" s="9"/>
      <c r="M216" s="23"/>
      <c r="N216" s="6">
        <f t="shared" si="71"/>
        <v>0.54559999999999997</v>
      </c>
      <c r="P216" s="19" t="s">
        <v>191</v>
      </c>
      <c r="Q216" s="3" t="str">
        <f t="shared" si="72"/>
        <v>18 x 0,25 L</v>
      </c>
    </row>
    <row r="217" spans="1:17" x14ac:dyDescent="0.25">
      <c r="A217" s="31" t="s">
        <v>69</v>
      </c>
      <c r="B217" s="2" t="s">
        <v>59</v>
      </c>
      <c r="D217" s="2" t="s">
        <v>145</v>
      </c>
      <c r="F217" s="27">
        <v>4740098091288</v>
      </c>
      <c r="H217" s="28">
        <v>540</v>
      </c>
      <c r="I217" s="3" t="s">
        <v>386</v>
      </c>
      <c r="J217" s="3" t="s">
        <v>341</v>
      </c>
      <c r="K217" s="5">
        <v>0.44</v>
      </c>
      <c r="L217" s="9"/>
      <c r="M217" s="23"/>
      <c r="N217" s="6">
        <f t="shared" si="71"/>
        <v>0.54559999999999997</v>
      </c>
      <c r="P217" s="19" t="s">
        <v>191</v>
      </c>
      <c r="Q217" s="3" t="str">
        <f t="shared" si="72"/>
        <v>18 x 0,25 L</v>
      </c>
    </row>
    <row r="218" spans="1:17" x14ac:dyDescent="0.25">
      <c r="C218" s="20"/>
      <c r="D218" s="24" t="s">
        <v>389</v>
      </c>
      <c r="F218" s="38"/>
      <c r="K218" s="5"/>
      <c r="L218" s="9"/>
      <c r="M218" s="23"/>
      <c r="N218" s="23"/>
    </row>
    <row r="219" spans="1:17" x14ac:dyDescent="0.25">
      <c r="A219" s="31" t="s">
        <v>69</v>
      </c>
      <c r="B219" s="2" t="s">
        <v>59</v>
      </c>
      <c r="D219" s="2" t="s">
        <v>71</v>
      </c>
      <c r="F219" s="27">
        <v>4740051004379</v>
      </c>
      <c r="H219" s="28">
        <v>540</v>
      </c>
      <c r="I219" s="3" t="s">
        <v>386</v>
      </c>
      <c r="J219" s="3" t="s">
        <v>385</v>
      </c>
      <c r="K219" s="5">
        <v>1.25</v>
      </c>
      <c r="L219" s="9"/>
      <c r="M219" s="23"/>
      <c r="N219" s="6">
        <f t="shared" ref="N219:N232" si="75">K219*1.24</f>
        <v>1.55</v>
      </c>
      <c r="P219" s="19" t="s">
        <v>53</v>
      </c>
      <c r="Q219" s="3" t="str">
        <f t="shared" ref="Q219:Q232" si="76">CONCATENATE(P219," x ",J219)</f>
        <v>12 x 1 L</v>
      </c>
    </row>
    <row r="220" spans="1:17" x14ac:dyDescent="0.25">
      <c r="A220" s="31" t="s">
        <v>69</v>
      </c>
      <c r="B220" s="2" t="s">
        <v>59</v>
      </c>
      <c r="D220" s="2" t="s">
        <v>72</v>
      </c>
      <c r="F220" s="27">
        <v>4740098072188</v>
      </c>
      <c r="H220" s="28">
        <v>540</v>
      </c>
      <c r="I220" s="3" t="s">
        <v>386</v>
      </c>
      <c r="J220" s="3" t="s">
        <v>385</v>
      </c>
      <c r="K220" s="5">
        <v>1.25</v>
      </c>
      <c r="L220" s="9"/>
      <c r="M220" s="23"/>
      <c r="N220" s="6">
        <f t="shared" si="75"/>
        <v>1.55</v>
      </c>
      <c r="P220" s="19" t="s">
        <v>53</v>
      </c>
      <c r="Q220" s="3" t="str">
        <f t="shared" si="76"/>
        <v>12 x 1 L</v>
      </c>
    </row>
    <row r="221" spans="1:17" x14ac:dyDescent="0.25">
      <c r="A221" s="31" t="s">
        <v>69</v>
      </c>
      <c r="B221" s="2" t="s">
        <v>59</v>
      </c>
      <c r="D221" s="2" t="s">
        <v>73</v>
      </c>
      <c r="F221" s="27">
        <v>4740098076698</v>
      </c>
      <c r="H221" s="28">
        <v>540</v>
      </c>
      <c r="I221" s="3" t="s">
        <v>386</v>
      </c>
      <c r="J221" s="3" t="s">
        <v>385</v>
      </c>
      <c r="K221" s="5">
        <v>1.29</v>
      </c>
      <c r="L221" s="9"/>
      <c r="M221" s="23"/>
      <c r="N221" s="6">
        <f t="shared" si="75"/>
        <v>1.5996000000000001</v>
      </c>
      <c r="P221" s="19" t="s">
        <v>53</v>
      </c>
      <c r="Q221" s="3" t="str">
        <f t="shared" si="76"/>
        <v>12 x 1 L</v>
      </c>
    </row>
    <row r="222" spans="1:17" x14ac:dyDescent="0.25">
      <c r="A222" s="31" t="s">
        <v>69</v>
      </c>
      <c r="B222" s="2" t="s">
        <v>59</v>
      </c>
      <c r="C222" s="10"/>
      <c r="D222" s="2" t="s">
        <v>208</v>
      </c>
      <c r="F222" s="27">
        <v>4740098094814</v>
      </c>
      <c r="H222" s="28">
        <v>540</v>
      </c>
      <c r="I222" s="3" t="s">
        <v>386</v>
      </c>
      <c r="J222" s="3" t="s">
        <v>385</v>
      </c>
      <c r="K222" s="5">
        <v>1.2</v>
      </c>
      <c r="L222" s="9"/>
      <c r="M222" s="23"/>
      <c r="N222" s="6">
        <f t="shared" si="75"/>
        <v>1.488</v>
      </c>
      <c r="P222" s="19" t="s">
        <v>53</v>
      </c>
      <c r="Q222" s="3" t="str">
        <f t="shared" si="76"/>
        <v>12 x 1 L</v>
      </c>
    </row>
    <row r="223" spans="1:17" x14ac:dyDescent="0.25">
      <c r="A223" s="31" t="s">
        <v>69</v>
      </c>
      <c r="B223" s="2" t="s">
        <v>59</v>
      </c>
      <c r="D223" s="2" t="s">
        <v>74</v>
      </c>
      <c r="F223" s="27">
        <v>4740098072492</v>
      </c>
      <c r="H223" s="28">
        <v>540</v>
      </c>
      <c r="I223" s="3" t="s">
        <v>386</v>
      </c>
      <c r="J223" s="3" t="s">
        <v>387</v>
      </c>
      <c r="K223" s="5">
        <v>1.82</v>
      </c>
      <c r="L223" s="9"/>
      <c r="M223" s="23"/>
      <c r="N223" s="6">
        <f t="shared" si="75"/>
        <v>2.2568000000000001</v>
      </c>
      <c r="P223" s="19" t="s">
        <v>37</v>
      </c>
      <c r="Q223" s="3" t="str">
        <f t="shared" si="76"/>
        <v>6 x 2 L</v>
      </c>
    </row>
    <row r="224" spans="1:17" x14ac:dyDescent="0.25">
      <c r="A224" s="31" t="s">
        <v>69</v>
      </c>
      <c r="B224" s="2" t="s">
        <v>59</v>
      </c>
      <c r="D224" s="2" t="s">
        <v>75</v>
      </c>
      <c r="F224" s="27">
        <v>4740098072508</v>
      </c>
      <c r="H224" s="28">
        <v>540</v>
      </c>
      <c r="I224" s="3" t="s">
        <v>386</v>
      </c>
      <c r="J224" s="3" t="s">
        <v>387</v>
      </c>
      <c r="K224" s="5">
        <v>1.82</v>
      </c>
      <c r="L224" s="9"/>
      <c r="M224" s="23"/>
      <c r="N224" s="6">
        <f t="shared" si="75"/>
        <v>2.2568000000000001</v>
      </c>
      <c r="P224" s="19" t="s">
        <v>37</v>
      </c>
      <c r="Q224" s="3" t="str">
        <f t="shared" si="76"/>
        <v>6 x 2 L</v>
      </c>
    </row>
    <row r="225" spans="1:18" x14ac:dyDescent="0.25">
      <c r="A225" s="31" t="s">
        <v>69</v>
      </c>
      <c r="B225" s="2" t="s">
        <v>59</v>
      </c>
      <c r="D225" s="2" t="s">
        <v>76</v>
      </c>
      <c r="F225" s="27">
        <v>4740098072515</v>
      </c>
      <c r="H225" s="28">
        <v>540</v>
      </c>
      <c r="I225" s="3" t="s">
        <v>386</v>
      </c>
      <c r="J225" s="3" t="s">
        <v>387</v>
      </c>
      <c r="K225" s="5">
        <v>1.82</v>
      </c>
      <c r="L225" s="9"/>
      <c r="M225" s="23"/>
      <c r="N225" s="6">
        <f t="shared" si="75"/>
        <v>2.2568000000000001</v>
      </c>
      <c r="P225" s="19" t="s">
        <v>37</v>
      </c>
      <c r="Q225" s="3" t="str">
        <f t="shared" si="76"/>
        <v>6 x 2 L</v>
      </c>
    </row>
    <row r="226" spans="1:18" x14ac:dyDescent="0.25">
      <c r="A226" s="31" t="s">
        <v>69</v>
      </c>
      <c r="B226" s="2" t="s">
        <v>59</v>
      </c>
      <c r="D226" s="2" t="s">
        <v>77</v>
      </c>
      <c r="F226" s="27">
        <v>4740098072539</v>
      </c>
      <c r="H226" s="28">
        <v>540</v>
      </c>
      <c r="I226" s="3" t="s">
        <v>386</v>
      </c>
      <c r="J226" s="3" t="s">
        <v>387</v>
      </c>
      <c r="K226" s="5">
        <v>1.82</v>
      </c>
      <c r="L226" s="9"/>
      <c r="M226" s="23"/>
      <c r="N226" s="6">
        <f t="shared" si="75"/>
        <v>2.2568000000000001</v>
      </c>
      <c r="P226" s="19" t="s">
        <v>37</v>
      </c>
      <c r="Q226" s="3" t="str">
        <f t="shared" si="76"/>
        <v>6 x 2 L</v>
      </c>
    </row>
    <row r="227" spans="1:18" x14ac:dyDescent="0.25">
      <c r="A227" s="31" t="s">
        <v>69</v>
      </c>
      <c r="B227" s="2" t="s">
        <v>59</v>
      </c>
      <c r="D227" s="2" t="s">
        <v>117</v>
      </c>
      <c r="F227" s="27">
        <v>4740098082736</v>
      </c>
      <c r="H227" s="28">
        <v>540</v>
      </c>
      <c r="I227" s="3" t="s">
        <v>386</v>
      </c>
      <c r="J227" s="3" t="s">
        <v>387</v>
      </c>
      <c r="K227" s="5">
        <v>1.82</v>
      </c>
      <c r="L227" s="9"/>
      <c r="M227" s="23"/>
      <c r="N227" s="6">
        <f t="shared" si="75"/>
        <v>2.2568000000000001</v>
      </c>
      <c r="P227" s="19" t="s">
        <v>37</v>
      </c>
      <c r="Q227" s="3" t="str">
        <f t="shared" si="76"/>
        <v>6 x 2 L</v>
      </c>
    </row>
    <row r="228" spans="1:18" x14ac:dyDescent="0.25">
      <c r="A228" s="31" t="s">
        <v>69</v>
      </c>
      <c r="B228" s="2" t="s">
        <v>59</v>
      </c>
      <c r="C228" s="10"/>
      <c r="D228" s="2" t="s">
        <v>212</v>
      </c>
      <c r="F228" s="27">
        <v>4740098094906</v>
      </c>
      <c r="H228" s="28">
        <v>540</v>
      </c>
      <c r="I228" s="3" t="s">
        <v>386</v>
      </c>
      <c r="J228" s="3" t="s">
        <v>387</v>
      </c>
      <c r="K228" s="5">
        <v>1.82</v>
      </c>
      <c r="L228" s="9"/>
      <c r="M228" s="23"/>
      <c r="N228" s="6">
        <f t="shared" si="75"/>
        <v>2.2568000000000001</v>
      </c>
      <c r="P228" s="19" t="s">
        <v>37</v>
      </c>
      <c r="Q228" s="3" t="str">
        <f t="shared" si="76"/>
        <v>6 x 2 L</v>
      </c>
    </row>
    <row r="229" spans="1:18" x14ac:dyDescent="0.25">
      <c r="A229" s="31" t="s">
        <v>69</v>
      </c>
      <c r="B229" s="2" t="s">
        <v>59</v>
      </c>
      <c r="C229" s="14"/>
      <c r="D229" s="2" t="s">
        <v>372</v>
      </c>
      <c r="F229" s="27">
        <v>4740051001378</v>
      </c>
      <c r="H229" s="28">
        <v>540</v>
      </c>
      <c r="I229" s="3" t="s">
        <v>386</v>
      </c>
      <c r="J229" s="3" t="s">
        <v>387</v>
      </c>
      <c r="K229" s="5">
        <v>1.82</v>
      </c>
      <c r="L229" s="9"/>
      <c r="M229" s="23"/>
      <c r="N229" s="6">
        <f t="shared" si="75"/>
        <v>2.2568000000000001</v>
      </c>
      <c r="P229" s="19" t="s">
        <v>37</v>
      </c>
      <c r="Q229" s="3" t="str">
        <f>CONCATENATE(P229," x ",J229)</f>
        <v>6 x 2 L</v>
      </c>
    </row>
    <row r="230" spans="1:18" ht="15" customHeight="1" x14ac:dyDescent="0.25">
      <c r="A230" s="31" t="s">
        <v>69</v>
      </c>
      <c r="B230" s="2" t="s">
        <v>59</v>
      </c>
      <c r="C230" s="14"/>
      <c r="D230" s="2" t="s">
        <v>375</v>
      </c>
      <c r="F230" s="27">
        <v>4740051001385</v>
      </c>
      <c r="H230" s="28">
        <v>540</v>
      </c>
      <c r="I230" s="3" t="s">
        <v>386</v>
      </c>
      <c r="J230" s="3" t="s">
        <v>387</v>
      </c>
      <c r="K230" s="5">
        <v>1.82</v>
      </c>
      <c r="L230" s="9"/>
      <c r="M230" s="23"/>
      <c r="N230" s="6">
        <f t="shared" si="75"/>
        <v>2.2568000000000001</v>
      </c>
      <c r="P230" s="19" t="s">
        <v>37</v>
      </c>
      <c r="Q230" s="3" t="str">
        <f>CONCATENATE(P230," x ",J230)</f>
        <v>6 x 2 L</v>
      </c>
    </row>
    <row r="231" spans="1:18" x14ac:dyDescent="0.25">
      <c r="A231" s="31" t="s">
        <v>69</v>
      </c>
      <c r="B231" s="2" t="s">
        <v>59</v>
      </c>
      <c r="C231" s="14"/>
      <c r="D231" s="2" t="s">
        <v>376</v>
      </c>
      <c r="F231" s="27">
        <v>4740051001484</v>
      </c>
      <c r="H231" s="28">
        <v>540</v>
      </c>
      <c r="I231" s="3" t="s">
        <v>386</v>
      </c>
      <c r="J231" s="3" t="s">
        <v>387</v>
      </c>
      <c r="K231" s="5">
        <v>2.19</v>
      </c>
      <c r="L231" s="9"/>
      <c r="M231" s="23"/>
      <c r="N231" s="6">
        <f t="shared" si="75"/>
        <v>2.7155999999999998</v>
      </c>
      <c r="P231" s="19" t="s">
        <v>37</v>
      </c>
      <c r="Q231" s="3" t="str">
        <f>CONCATENATE(P231," x ",J231)</f>
        <v>6 x 2 L</v>
      </c>
      <c r="R231" s="2"/>
    </row>
    <row r="232" spans="1:18" x14ac:dyDescent="0.25">
      <c r="A232" s="31" t="s">
        <v>69</v>
      </c>
      <c r="B232" s="2" t="s">
        <v>59</v>
      </c>
      <c r="C232" s="10"/>
      <c r="D232" s="2" t="s">
        <v>288</v>
      </c>
      <c r="F232" s="27">
        <v>4740051000135</v>
      </c>
      <c r="H232" s="28">
        <v>540</v>
      </c>
      <c r="I232" s="3" t="s">
        <v>386</v>
      </c>
      <c r="J232" s="3" t="s">
        <v>387</v>
      </c>
      <c r="K232" s="5">
        <v>1.82</v>
      </c>
      <c r="L232" s="9"/>
      <c r="M232" s="23"/>
      <c r="N232" s="6">
        <f t="shared" si="75"/>
        <v>2.2568000000000001</v>
      </c>
      <c r="P232" s="19" t="s">
        <v>37</v>
      </c>
      <c r="Q232" s="3" t="str">
        <f t="shared" si="76"/>
        <v>6 x 2 L</v>
      </c>
      <c r="R232" s="2"/>
    </row>
    <row r="233" spans="1:18" x14ac:dyDescent="0.25">
      <c r="A233" s="31"/>
      <c r="F233" s="27"/>
      <c r="H233" s="28"/>
      <c r="K233" s="5"/>
      <c r="L233" s="9"/>
      <c r="M233" s="23"/>
      <c r="N233" s="6"/>
    </row>
    <row r="234" spans="1:18" x14ac:dyDescent="0.25">
      <c r="C234" s="20"/>
      <c r="D234" s="21" t="s">
        <v>141</v>
      </c>
      <c r="F234" s="38"/>
      <c r="K234" s="5"/>
      <c r="L234" s="9"/>
      <c r="M234" s="23"/>
      <c r="N234" s="23"/>
    </row>
    <row r="235" spans="1:18" x14ac:dyDescent="0.25">
      <c r="C235" s="20"/>
      <c r="D235" s="24" t="s">
        <v>202</v>
      </c>
      <c r="F235" s="38"/>
      <c r="K235" s="5"/>
      <c r="L235" s="9"/>
      <c r="M235" s="23"/>
      <c r="N235" s="23"/>
    </row>
    <row r="236" spans="1:18" x14ac:dyDescent="0.25">
      <c r="A236" s="2" t="s">
        <v>141</v>
      </c>
      <c r="B236" s="2" t="s">
        <v>59</v>
      </c>
      <c r="C236" s="10"/>
      <c r="D236" s="2" t="s">
        <v>193</v>
      </c>
      <c r="F236" s="27">
        <v>4740051001064</v>
      </c>
      <c r="H236" s="28">
        <v>540</v>
      </c>
      <c r="I236" s="3" t="s">
        <v>386</v>
      </c>
      <c r="J236" s="3" t="s">
        <v>379</v>
      </c>
      <c r="K236" s="5">
        <v>1.1000000000000001</v>
      </c>
      <c r="L236" s="9"/>
      <c r="M236" s="23"/>
      <c r="N236" s="6">
        <f t="shared" ref="N236:N245" si="77">K236*1.24</f>
        <v>1.3640000000000001</v>
      </c>
      <c r="P236" s="19" t="s">
        <v>191</v>
      </c>
      <c r="Q236" s="3" t="str">
        <f t="shared" ref="Q236:Q243" si="78">CONCATENATE(P236," x ",J236)</f>
        <v>18 x 0,3 L</v>
      </c>
    </row>
    <row r="237" spans="1:18" x14ac:dyDescent="0.25">
      <c r="A237" s="2" t="s">
        <v>141</v>
      </c>
      <c r="B237" s="2" t="s">
        <v>59</v>
      </c>
      <c r="C237" s="10"/>
      <c r="D237" s="2" t="s">
        <v>142</v>
      </c>
      <c r="F237" s="27">
        <v>4740051001033</v>
      </c>
      <c r="H237" s="28">
        <v>540</v>
      </c>
      <c r="I237" s="3" t="s">
        <v>386</v>
      </c>
      <c r="J237" s="3" t="s">
        <v>379</v>
      </c>
      <c r="K237" s="5">
        <v>1.1000000000000001</v>
      </c>
      <c r="L237" s="9"/>
      <c r="M237" s="23"/>
      <c r="N237" s="6">
        <f t="shared" si="77"/>
        <v>1.3640000000000001</v>
      </c>
      <c r="P237" s="19" t="s">
        <v>191</v>
      </c>
      <c r="Q237" s="3" t="str">
        <f t="shared" si="78"/>
        <v>18 x 0,3 L</v>
      </c>
    </row>
    <row r="238" spans="1:18" x14ac:dyDescent="0.25">
      <c r="A238" s="2" t="s">
        <v>141</v>
      </c>
      <c r="B238" s="2" t="s">
        <v>59</v>
      </c>
      <c r="C238" s="10"/>
      <c r="D238" s="2" t="s">
        <v>192</v>
      </c>
      <c r="F238" s="27">
        <v>4740051001040</v>
      </c>
      <c r="H238" s="28">
        <v>540</v>
      </c>
      <c r="I238" s="3" t="s">
        <v>386</v>
      </c>
      <c r="J238" s="3" t="s">
        <v>379</v>
      </c>
      <c r="K238" s="5">
        <v>1.1000000000000001</v>
      </c>
      <c r="L238" s="9"/>
      <c r="M238" s="23"/>
      <c r="N238" s="6">
        <f t="shared" si="77"/>
        <v>1.3640000000000001</v>
      </c>
      <c r="P238" s="19" t="s">
        <v>191</v>
      </c>
      <c r="Q238" s="3" t="str">
        <f t="shared" si="78"/>
        <v>18 x 0,3 L</v>
      </c>
    </row>
    <row r="239" spans="1:18" x14ac:dyDescent="0.25">
      <c r="A239" s="2" t="s">
        <v>141</v>
      </c>
      <c r="B239" s="2" t="s">
        <v>59</v>
      </c>
      <c r="C239" s="10"/>
      <c r="D239" s="2" t="s">
        <v>151</v>
      </c>
      <c r="F239" s="27">
        <v>4740051001026</v>
      </c>
      <c r="H239" s="28">
        <v>540</v>
      </c>
      <c r="I239" s="3" t="s">
        <v>386</v>
      </c>
      <c r="J239" s="3" t="s">
        <v>379</v>
      </c>
      <c r="K239" s="5">
        <v>1.1000000000000001</v>
      </c>
      <c r="L239" s="9"/>
      <c r="M239" s="23"/>
      <c r="N239" s="6">
        <f>K239*1.24</f>
        <v>1.3640000000000001</v>
      </c>
      <c r="P239" s="19" t="s">
        <v>191</v>
      </c>
      <c r="Q239" s="3" t="str">
        <f>CONCATENATE(P239," x ",J239)</f>
        <v>18 x 0,3 L</v>
      </c>
    </row>
    <row r="240" spans="1:18" x14ac:dyDescent="0.25">
      <c r="A240" s="2" t="s">
        <v>141</v>
      </c>
      <c r="B240" s="2" t="s">
        <v>59</v>
      </c>
      <c r="C240" s="10"/>
      <c r="D240" s="2" t="s">
        <v>275</v>
      </c>
      <c r="F240" s="27">
        <v>4740051001132</v>
      </c>
      <c r="H240" s="28">
        <v>540</v>
      </c>
      <c r="I240" s="3" t="s">
        <v>386</v>
      </c>
      <c r="J240" s="3" t="s">
        <v>379</v>
      </c>
      <c r="K240" s="5">
        <v>1.32</v>
      </c>
      <c r="L240" s="9"/>
      <c r="M240" s="23"/>
      <c r="N240" s="6">
        <f t="shared" si="77"/>
        <v>1.6368</v>
      </c>
      <c r="P240" s="19" t="s">
        <v>191</v>
      </c>
      <c r="Q240" s="3" t="str">
        <f t="shared" si="78"/>
        <v>18 x 0,3 L</v>
      </c>
    </row>
    <row r="241" spans="1:18" x14ac:dyDescent="0.25">
      <c r="A241" s="2" t="s">
        <v>141</v>
      </c>
      <c r="B241" s="2" t="s">
        <v>59</v>
      </c>
      <c r="C241" s="10"/>
      <c r="D241" s="2" t="s">
        <v>265</v>
      </c>
      <c r="F241" s="27">
        <v>4740051001118</v>
      </c>
      <c r="H241" s="28">
        <v>540</v>
      </c>
      <c r="I241" s="3" t="s">
        <v>386</v>
      </c>
      <c r="J241" s="3" t="s">
        <v>379</v>
      </c>
      <c r="K241" s="5">
        <v>1.32</v>
      </c>
      <c r="L241" s="9"/>
      <c r="M241" s="23"/>
      <c r="N241" s="6">
        <f t="shared" si="77"/>
        <v>1.6368</v>
      </c>
      <c r="P241" s="19" t="s">
        <v>191</v>
      </c>
      <c r="Q241" s="3" t="str">
        <f t="shared" si="78"/>
        <v>18 x 0,3 L</v>
      </c>
    </row>
    <row r="242" spans="1:18" x14ac:dyDescent="0.25">
      <c r="A242" s="2" t="s">
        <v>141</v>
      </c>
      <c r="B242" s="2" t="s">
        <v>59</v>
      </c>
      <c r="C242" s="10"/>
      <c r="D242" s="2" t="s">
        <v>382</v>
      </c>
      <c r="F242" s="27">
        <v>4740051002009</v>
      </c>
      <c r="H242" s="28">
        <v>360</v>
      </c>
      <c r="I242" s="3" t="s">
        <v>386</v>
      </c>
      <c r="J242" s="3" t="s">
        <v>379</v>
      </c>
      <c r="K242" s="5">
        <v>1.32</v>
      </c>
      <c r="L242" s="9"/>
      <c r="M242" s="23"/>
      <c r="N242" s="6">
        <f t="shared" si="77"/>
        <v>1.6368</v>
      </c>
      <c r="P242" s="19" t="s">
        <v>191</v>
      </c>
      <c r="Q242" s="3" t="str">
        <f t="shared" si="78"/>
        <v>18 x 0,3 L</v>
      </c>
    </row>
    <row r="243" spans="1:18" x14ac:dyDescent="0.25">
      <c r="A243" s="2" t="s">
        <v>141</v>
      </c>
      <c r="B243" s="2" t="s">
        <v>59</v>
      </c>
      <c r="C243" s="10"/>
      <c r="D243" s="2" t="s">
        <v>383</v>
      </c>
      <c r="F243" s="27">
        <v>4740051002016</v>
      </c>
      <c r="H243" s="28">
        <v>360</v>
      </c>
      <c r="I243" s="3" t="s">
        <v>386</v>
      </c>
      <c r="J243" s="3" t="s">
        <v>379</v>
      </c>
      <c r="K243" s="5">
        <v>1.32</v>
      </c>
      <c r="L243" s="9"/>
      <c r="M243" s="23"/>
      <c r="N243" s="6">
        <f t="shared" si="77"/>
        <v>1.6368</v>
      </c>
      <c r="P243" s="19" t="s">
        <v>191</v>
      </c>
      <c r="Q243" s="3" t="str">
        <f t="shared" si="78"/>
        <v>18 x 0,3 L</v>
      </c>
    </row>
    <row r="244" spans="1:18" x14ac:dyDescent="0.25">
      <c r="A244" s="2" t="s">
        <v>141</v>
      </c>
      <c r="B244" s="2" t="s">
        <v>59</v>
      </c>
      <c r="C244" s="10"/>
      <c r="D244" s="2" t="s">
        <v>207</v>
      </c>
      <c r="F244" s="27">
        <v>4740051001088</v>
      </c>
      <c r="H244" s="28">
        <v>540</v>
      </c>
      <c r="I244" s="3" t="s">
        <v>386</v>
      </c>
      <c r="J244" s="3" t="s">
        <v>379</v>
      </c>
      <c r="K244" s="5">
        <v>1.32</v>
      </c>
      <c r="L244" s="9"/>
      <c r="M244" s="23"/>
      <c r="N244" s="6">
        <f t="shared" si="77"/>
        <v>1.6368</v>
      </c>
      <c r="P244" s="19" t="s">
        <v>191</v>
      </c>
      <c r="Q244" s="3" t="str">
        <f>CONCATENATE(P244," x ",J244)</f>
        <v>18 x 0,3 L</v>
      </c>
    </row>
    <row r="245" spans="1:18" x14ac:dyDescent="0.25">
      <c r="A245" s="2" t="s">
        <v>141</v>
      </c>
      <c r="B245" s="2" t="s">
        <v>59</v>
      </c>
      <c r="C245" s="10"/>
      <c r="D245" s="2" t="s">
        <v>276</v>
      </c>
      <c r="F245" s="27">
        <v>4740051001149</v>
      </c>
      <c r="H245" s="28">
        <v>540</v>
      </c>
      <c r="I245" s="3" t="s">
        <v>386</v>
      </c>
      <c r="J245" s="3" t="s">
        <v>379</v>
      </c>
      <c r="K245" s="5">
        <v>1.32</v>
      </c>
      <c r="L245" s="9"/>
      <c r="M245" s="23"/>
      <c r="N245" s="6">
        <f t="shared" si="77"/>
        <v>1.6368</v>
      </c>
      <c r="P245" s="19" t="s">
        <v>191</v>
      </c>
      <c r="Q245" s="3" t="str">
        <f>CONCATENATE(P245," x ",J245)</f>
        <v>18 x 0,3 L</v>
      </c>
    </row>
    <row r="246" spans="1:18" x14ac:dyDescent="0.25">
      <c r="A246" s="2" t="s">
        <v>141</v>
      </c>
      <c r="B246" s="2" t="s">
        <v>59</v>
      </c>
      <c r="C246" s="10"/>
      <c r="D246" s="2" t="s">
        <v>402</v>
      </c>
      <c r="F246" s="27">
        <v>4740051001071</v>
      </c>
      <c r="H246" s="28">
        <v>540</v>
      </c>
      <c r="I246" s="3" t="s">
        <v>386</v>
      </c>
      <c r="J246" s="3" t="s">
        <v>379</v>
      </c>
      <c r="K246" s="5">
        <v>1.32</v>
      </c>
      <c r="L246" s="9"/>
      <c r="M246" s="23"/>
      <c r="N246" s="6">
        <f t="shared" ref="N246" si="79">K246*1.24</f>
        <v>1.6368</v>
      </c>
      <c r="P246" s="19" t="s">
        <v>191</v>
      </c>
      <c r="Q246" s="3" t="str">
        <f>CONCATENATE(P246," x ",J246)</f>
        <v>18 x 0,3 L</v>
      </c>
    </row>
    <row r="247" spans="1:18" x14ac:dyDescent="0.25">
      <c r="C247" s="10"/>
      <c r="F247" s="27"/>
      <c r="H247" s="28"/>
      <c r="K247" s="5"/>
      <c r="L247" s="9"/>
      <c r="M247" s="23"/>
      <c r="N247" s="6"/>
      <c r="R247" s="2"/>
    </row>
    <row r="248" spans="1:18" x14ac:dyDescent="0.25">
      <c r="C248" s="20"/>
      <c r="D248" s="21" t="s">
        <v>78</v>
      </c>
      <c r="E248" s="1"/>
      <c r="F248" s="34"/>
      <c r="G248" s="1"/>
      <c r="H248" s="1"/>
      <c r="I248" s="1"/>
      <c r="J248" s="1"/>
      <c r="K248" s="5"/>
      <c r="L248" s="40"/>
      <c r="N248" s="6"/>
      <c r="R248" s="2"/>
    </row>
    <row r="249" spans="1:18" x14ac:dyDescent="0.25">
      <c r="A249" s="31" t="s">
        <v>79</v>
      </c>
      <c r="B249" s="2" t="s">
        <v>36</v>
      </c>
      <c r="D249" s="2" t="s">
        <v>149</v>
      </c>
      <c r="E249" s="1"/>
      <c r="F249" s="29">
        <v>4740098088202</v>
      </c>
      <c r="G249" s="1"/>
      <c r="H249" s="28">
        <v>270</v>
      </c>
      <c r="I249" s="3" t="s">
        <v>36</v>
      </c>
      <c r="J249" s="3" t="s">
        <v>335</v>
      </c>
      <c r="K249" s="5">
        <v>0.73</v>
      </c>
      <c r="L249" s="9"/>
      <c r="M249" s="23"/>
      <c r="N249" s="6">
        <f t="shared" ref="N249:N256" si="80">K249*1.24</f>
        <v>0.9052</v>
      </c>
      <c r="O249" s="22">
        <v>0.1</v>
      </c>
      <c r="P249" s="19" t="s">
        <v>53</v>
      </c>
      <c r="Q249" s="3" t="str">
        <f t="shared" ref="Q249:Q256" si="81">CONCATENATE(P249," x ",J249)</f>
        <v>12 x 0,5 L</v>
      </c>
      <c r="R249" s="2"/>
    </row>
    <row r="250" spans="1:18" x14ac:dyDescent="0.25">
      <c r="A250" s="31" t="s">
        <v>79</v>
      </c>
      <c r="B250" s="2" t="s">
        <v>36</v>
      </c>
      <c r="C250" s="14"/>
      <c r="D250" s="2" t="s">
        <v>196</v>
      </c>
      <c r="E250" s="1"/>
      <c r="F250" s="29">
        <v>4740098092551</v>
      </c>
      <c r="G250" s="1"/>
      <c r="H250" s="28">
        <v>270</v>
      </c>
      <c r="I250" s="3" t="s">
        <v>36</v>
      </c>
      <c r="J250" s="3" t="s">
        <v>335</v>
      </c>
      <c r="K250" s="5">
        <v>0.73</v>
      </c>
      <c r="L250" s="9"/>
      <c r="M250" s="23"/>
      <c r="N250" s="6">
        <f t="shared" si="80"/>
        <v>0.9052</v>
      </c>
      <c r="O250" s="22">
        <v>0.1</v>
      </c>
      <c r="P250" s="19" t="s">
        <v>53</v>
      </c>
      <c r="Q250" s="3" t="str">
        <f t="shared" si="81"/>
        <v>12 x 0,5 L</v>
      </c>
      <c r="R250" s="2"/>
    </row>
    <row r="251" spans="1:18" x14ac:dyDescent="0.25">
      <c r="A251" s="31" t="s">
        <v>79</v>
      </c>
      <c r="B251" s="2" t="s">
        <v>36</v>
      </c>
      <c r="C251" s="14"/>
      <c r="D251" s="2" t="s">
        <v>245</v>
      </c>
      <c r="E251" s="1"/>
      <c r="F251" s="29">
        <v>4740098097471</v>
      </c>
      <c r="G251" s="1"/>
      <c r="H251" s="28">
        <v>270</v>
      </c>
      <c r="I251" s="3" t="s">
        <v>36</v>
      </c>
      <c r="J251" s="3" t="s">
        <v>335</v>
      </c>
      <c r="K251" s="5">
        <v>0.73</v>
      </c>
      <c r="L251" s="9"/>
      <c r="M251" s="23"/>
      <c r="N251" s="6">
        <f t="shared" si="80"/>
        <v>0.9052</v>
      </c>
      <c r="O251" s="22">
        <v>0.1</v>
      </c>
      <c r="P251" s="19" t="s">
        <v>53</v>
      </c>
      <c r="Q251" s="3" t="str">
        <f t="shared" si="81"/>
        <v>12 x 0,5 L</v>
      </c>
      <c r="R251" s="2"/>
    </row>
    <row r="252" spans="1:18" x14ac:dyDescent="0.25">
      <c r="A252" s="31" t="s">
        <v>79</v>
      </c>
      <c r="B252" s="2" t="s">
        <v>36</v>
      </c>
      <c r="C252" s="14"/>
      <c r="D252" s="2" t="s">
        <v>287</v>
      </c>
      <c r="E252" s="1"/>
      <c r="F252" s="29">
        <v>4740051000326</v>
      </c>
      <c r="G252" s="1"/>
      <c r="H252" s="28">
        <v>270</v>
      </c>
      <c r="I252" s="3" t="s">
        <v>36</v>
      </c>
      <c r="J252" s="3" t="s">
        <v>335</v>
      </c>
      <c r="K252" s="5">
        <v>0.73</v>
      </c>
      <c r="L252" s="9"/>
      <c r="M252" s="23"/>
      <c r="N252" s="6">
        <f t="shared" si="80"/>
        <v>0.9052</v>
      </c>
      <c r="O252" s="22">
        <v>0.1</v>
      </c>
      <c r="P252" s="19" t="s">
        <v>53</v>
      </c>
      <c r="Q252" s="3" t="str">
        <f t="shared" si="81"/>
        <v>12 x 0,5 L</v>
      </c>
      <c r="R252" s="2"/>
    </row>
    <row r="253" spans="1:18" x14ac:dyDescent="0.25">
      <c r="A253" s="31" t="s">
        <v>79</v>
      </c>
      <c r="B253" s="2" t="s">
        <v>36</v>
      </c>
      <c r="D253" s="2" t="s">
        <v>149</v>
      </c>
      <c r="E253" s="1"/>
      <c r="F253" s="29">
        <v>4740098088219</v>
      </c>
      <c r="G253" s="1"/>
      <c r="H253" s="28">
        <v>270</v>
      </c>
      <c r="I253" s="3" t="s">
        <v>36</v>
      </c>
      <c r="J253" s="3" t="s">
        <v>339</v>
      </c>
      <c r="K253" s="5">
        <v>1.276</v>
      </c>
      <c r="L253" s="9"/>
      <c r="M253" s="23"/>
      <c r="N253" s="6">
        <f t="shared" si="80"/>
        <v>1.5822400000000001</v>
      </c>
      <c r="O253" s="22">
        <v>0.1</v>
      </c>
      <c r="P253" s="19" t="s">
        <v>37</v>
      </c>
      <c r="Q253" s="3" t="str">
        <f t="shared" si="81"/>
        <v>6 x 1,5 L</v>
      </c>
      <c r="R253" s="2"/>
    </row>
    <row r="254" spans="1:18" x14ac:dyDescent="0.25">
      <c r="A254" s="31" t="s">
        <v>79</v>
      </c>
      <c r="B254" s="2" t="s">
        <v>36</v>
      </c>
      <c r="C254" s="14"/>
      <c r="D254" s="2" t="s">
        <v>196</v>
      </c>
      <c r="E254" s="1"/>
      <c r="F254" s="29">
        <v>4740098092568</v>
      </c>
      <c r="G254" s="1"/>
      <c r="H254" s="28">
        <v>270</v>
      </c>
      <c r="I254" s="3" t="s">
        <v>36</v>
      </c>
      <c r="J254" s="3" t="s">
        <v>339</v>
      </c>
      <c r="K254" s="5">
        <v>1.276</v>
      </c>
      <c r="L254" s="9"/>
      <c r="M254" s="23"/>
      <c r="N254" s="6">
        <f t="shared" si="80"/>
        <v>1.5822400000000001</v>
      </c>
      <c r="O254" s="22">
        <v>0.1</v>
      </c>
      <c r="P254" s="19" t="s">
        <v>37</v>
      </c>
      <c r="Q254" s="3" t="str">
        <f t="shared" si="81"/>
        <v>6 x 1,5 L</v>
      </c>
      <c r="R254" s="2"/>
    </row>
    <row r="255" spans="1:18" x14ac:dyDescent="0.25">
      <c r="A255" s="31" t="s">
        <v>79</v>
      </c>
      <c r="B255" s="2" t="s">
        <v>36</v>
      </c>
      <c r="C255" s="14"/>
      <c r="D255" s="2" t="s">
        <v>245</v>
      </c>
      <c r="E255"/>
      <c r="F255" s="29">
        <v>4740098097488</v>
      </c>
      <c r="G255"/>
      <c r="H255" s="28">
        <v>270</v>
      </c>
      <c r="I255" s="3" t="s">
        <v>36</v>
      </c>
      <c r="J255" s="3" t="s">
        <v>339</v>
      </c>
      <c r="K255" s="5">
        <v>1.276</v>
      </c>
      <c r="L255" s="9"/>
      <c r="M255" s="23"/>
      <c r="N255" s="6">
        <f t="shared" si="80"/>
        <v>1.5822400000000001</v>
      </c>
      <c r="O255" s="22">
        <v>0.1</v>
      </c>
      <c r="P255" s="19" t="s">
        <v>37</v>
      </c>
      <c r="Q255" s="3" t="str">
        <f t="shared" si="81"/>
        <v>6 x 1,5 L</v>
      </c>
      <c r="R255" s="2"/>
    </row>
    <row r="256" spans="1:18" x14ac:dyDescent="0.25">
      <c r="A256" s="31" t="s">
        <v>79</v>
      </c>
      <c r="B256" s="2" t="s">
        <v>36</v>
      </c>
      <c r="C256" s="14"/>
      <c r="D256" s="2" t="s">
        <v>287</v>
      </c>
      <c r="E256" s="1"/>
      <c r="F256" s="29">
        <v>4740051000449</v>
      </c>
      <c r="G256" s="1"/>
      <c r="H256" s="28">
        <v>270</v>
      </c>
      <c r="I256" s="3" t="s">
        <v>36</v>
      </c>
      <c r="J256" s="3" t="s">
        <v>339</v>
      </c>
      <c r="K256" s="5">
        <v>1.276</v>
      </c>
      <c r="L256" s="9"/>
      <c r="M256" s="23"/>
      <c r="N256" s="6">
        <f t="shared" si="80"/>
        <v>1.5822400000000001</v>
      </c>
      <c r="O256" s="22">
        <v>0.1</v>
      </c>
      <c r="P256" s="19" t="s">
        <v>37</v>
      </c>
      <c r="Q256" s="3" t="str">
        <f t="shared" si="81"/>
        <v>6 x 1,5 L</v>
      </c>
      <c r="R256" s="2"/>
    </row>
    <row r="257" spans="1:18" x14ac:dyDescent="0.25">
      <c r="C257" s="20"/>
      <c r="D257" s="21"/>
      <c r="K257" s="30"/>
      <c r="L257" s="26"/>
      <c r="N257" s="6"/>
      <c r="R257" s="2"/>
    </row>
    <row r="258" spans="1:18" x14ac:dyDescent="0.25">
      <c r="C258" s="20"/>
      <c r="D258" s="21" t="s">
        <v>91</v>
      </c>
      <c r="K258" s="30"/>
      <c r="L258" s="26"/>
      <c r="N258" s="6"/>
      <c r="R258" s="2"/>
    </row>
    <row r="259" spans="1:18" x14ac:dyDescent="0.25">
      <c r="C259" s="20"/>
      <c r="D259" s="24" t="s">
        <v>168</v>
      </c>
      <c r="K259" s="30"/>
      <c r="L259" s="26"/>
      <c r="N259" s="6"/>
      <c r="R259" s="2"/>
    </row>
    <row r="260" spans="1:18" x14ac:dyDescent="0.25">
      <c r="A260" s="2" t="s">
        <v>91</v>
      </c>
      <c r="B260" s="2" t="s">
        <v>23</v>
      </c>
      <c r="D260" s="31" t="s">
        <v>92</v>
      </c>
      <c r="F260" s="57" t="s">
        <v>126</v>
      </c>
      <c r="H260" s="3">
        <v>360</v>
      </c>
      <c r="I260" s="3" t="s">
        <v>24</v>
      </c>
      <c r="J260" s="3" t="s">
        <v>334</v>
      </c>
      <c r="K260" s="30">
        <v>0.41</v>
      </c>
      <c r="L260" s="26"/>
      <c r="N260" s="6">
        <f t="shared" ref="N260:N273" si="82">K260*1.24</f>
        <v>0.50839999999999996</v>
      </c>
      <c r="O260" s="22">
        <v>0.1</v>
      </c>
      <c r="P260" s="19" t="s">
        <v>25</v>
      </c>
      <c r="Q260" s="3" t="str">
        <f t="shared" ref="Q260:Q273" si="83">CONCATENATE(P260," x ",J260)</f>
        <v>24 x 0,33 L</v>
      </c>
      <c r="R260" s="2"/>
    </row>
    <row r="261" spans="1:18" x14ac:dyDescent="0.25">
      <c r="A261" s="2" t="s">
        <v>91</v>
      </c>
      <c r="B261" s="2" t="s">
        <v>23</v>
      </c>
      <c r="D261" s="31" t="s">
        <v>93</v>
      </c>
      <c r="F261" s="57" t="s">
        <v>125</v>
      </c>
      <c r="H261" s="3">
        <v>360</v>
      </c>
      <c r="I261" s="3" t="s">
        <v>24</v>
      </c>
      <c r="J261" s="3" t="s">
        <v>334</v>
      </c>
      <c r="K261" s="30">
        <v>0.41</v>
      </c>
      <c r="L261" s="26"/>
      <c r="N261" s="6">
        <f t="shared" si="82"/>
        <v>0.50839999999999996</v>
      </c>
      <c r="O261" s="22">
        <v>0.1</v>
      </c>
      <c r="P261" s="19" t="s">
        <v>25</v>
      </c>
      <c r="Q261" s="3" t="str">
        <f t="shared" si="83"/>
        <v>24 x 0,33 L</v>
      </c>
      <c r="R261" s="2"/>
    </row>
    <row r="262" spans="1:18" x14ac:dyDescent="0.25">
      <c r="A262" s="2" t="s">
        <v>91</v>
      </c>
      <c r="B262" s="2" t="s">
        <v>36</v>
      </c>
      <c r="D262" s="2" t="s">
        <v>92</v>
      </c>
      <c r="F262" s="29">
        <v>4740098083450</v>
      </c>
      <c r="H262" s="28">
        <v>360</v>
      </c>
      <c r="I262" s="3" t="s">
        <v>36</v>
      </c>
      <c r="J262" s="3" t="s">
        <v>335</v>
      </c>
      <c r="K262" s="30">
        <v>0.40300000000000002</v>
      </c>
      <c r="L262" s="9"/>
      <c r="M262" s="23"/>
      <c r="N262" s="6">
        <f t="shared" si="82"/>
        <v>0.49972000000000005</v>
      </c>
      <c r="O262" s="22">
        <v>0.1</v>
      </c>
      <c r="P262" s="19" t="s">
        <v>53</v>
      </c>
      <c r="Q262" s="3" t="str">
        <f t="shared" si="83"/>
        <v>12 x 0,5 L</v>
      </c>
      <c r="R262" s="2"/>
    </row>
    <row r="263" spans="1:18" x14ac:dyDescent="0.25">
      <c r="A263" s="2" t="s">
        <v>91</v>
      </c>
      <c r="B263" s="2" t="s">
        <v>36</v>
      </c>
      <c r="D263" s="2" t="s">
        <v>93</v>
      </c>
      <c r="F263" s="29">
        <v>4740098083443</v>
      </c>
      <c r="H263" s="28">
        <v>180</v>
      </c>
      <c r="I263" s="3" t="s">
        <v>36</v>
      </c>
      <c r="J263" s="3" t="s">
        <v>335</v>
      </c>
      <c r="K263" s="30">
        <v>0.40300000000000002</v>
      </c>
      <c r="L263" s="9"/>
      <c r="M263" s="23"/>
      <c r="N263" s="6">
        <f t="shared" si="82"/>
        <v>0.49972000000000005</v>
      </c>
      <c r="O263" s="22">
        <v>0.1</v>
      </c>
      <c r="P263" s="19" t="s">
        <v>53</v>
      </c>
      <c r="Q263" s="3" t="str">
        <f t="shared" si="83"/>
        <v>12 x 0,5 L</v>
      </c>
    </row>
    <row r="264" spans="1:18" s="33" customFormat="1" x14ac:dyDescent="0.25">
      <c r="A264" s="2" t="s">
        <v>91</v>
      </c>
      <c r="B264" s="2" t="s">
        <v>36</v>
      </c>
      <c r="C264" s="3"/>
      <c r="D264" s="2" t="s">
        <v>131</v>
      </c>
      <c r="E264" s="3"/>
      <c r="F264" s="29">
        <v>4740098083504</v>
      </c>
      <c r="G264" s="3"/>
      <c r="H264" s="28">
        <v>180</v>
      </c>
      <c r="I264" s="3" t="s">
        <v>36</v>
      </c>
      <c r="J264" s="3" t="s">
        <v>335</v>
      </c>
      <c r="K264" s="30">
        <v>0.40300000000000002</v>
      </c>
      <c r="L264" s="9"/>
      <c r="M264" s="23"/>
      <c r="N264" s="6">
        <f t="shared" si="82"/>
        <v>0.49972000000000005</v>
      </c>
      <c r="O264" s="22">
        <v>0.1</v>
      </c>
      <c r="P264" s="19" t="s">
        <v>53</v>
      </c>
      <c r="Q264" s="3" t="str">
        <f t="shared" si="83"/>
        <v>12 x 0,5 L</v>
      </c>
      <c r="R264" s="66"/>
    </row>
    <row r="265" spans="1:18" s="33" customFormat="1" x14ac:dyDescent="0.25">
      <c r="A265" s="2" t="s">
        <v>91</v>
      </c>
      <c r="B265" s="2" t="s">
        <v>36</v>
      </c>
      <c r="C265" s="3"/>
      <c r="D265" s="2" t="s">
        <v>132</v>
      </c>
      <c r="E265" s="3"/>
      <c r="F265" s="29">
        <v>4740098083481</v>
      </c>
      <c r="G265" s="3"/>
      <c r="H265" s="28">
        <v>180</v>
      </c>
      <c r="I265" s="3" t="s">
        <v>36</v>
      </c>
      <c r="J265" s="3" t="s">
        <v>335</v>
      </c>
      <c r="K265" s="30">
        <v>0.40300000000000002</v>
      </c>
      <c r="L265" s="9"/>
      <c r="M265" s="23"/>
      <c r="N265" s="6">
        <f t="shared" si="82"/>
        <v>0.49972000000000005</v>
      </c>
      <c r="O265" s="22">
        <v>0.1</v>
      </c>
      <c r="P265" s="19" t="s">
        <v>53</v>
      </c>
      <c r="Q265" s="3" t="str">
        <f t="shared" si="83"/>
        <v>12 x 0,5 L</v>
      </c>
      <c r="R265" s="66"/>
    </row>
    <row r="266" spans="1:18" s="33" customFormat="1" x14ac:dyDescent="0.25">
      <c r="A266" s="2" t="s">
        <v>91</v>
      </c>
      <c r="B266" s="2" t="s">
        <v>36</v>
      </c>
      <c r="C266" s="14"/>
      <c r="D266" s="2" t="s">
        <v>197</v>
      </c>
      <c r="E266" s="3"/>
      <c r="F266" s="29">
        <v>4740098092254</v>
      </c>
      <c r="G266" s="3"/>
      <c r="H266" s="28">
        <v>360</v>
      </c>
      <c r="I266" s="3" t="s">
        <v>36</v>
      </c>
      <c r="J266" s="3" t="s">
        <v>335</v>
      </c>
      <c r="K266" s="30">
        <v>0.46300000000000002</v>
      </c>
      <c r="L266" s="9"/>
      <c r="M266" s="23"/>
      <c r="N266" s="6">
        <f t="shared" si="82"/>
        <v>0.57412000000000007</v>
      </c>
      <c r="O266" s="22">
        <v>0.1</v>
      </c>
      <c r="P266" s="19" t="s">
        <v>53</v>
      </c>
      <c r="Q266" s="3" t="str">
        <f t="shared" si="83"/>
        <v>12 x 0,5 L</v>
      </c>
      <c r="R266" s="66"/>
    </row>
    <row r="267" spans="1:18" s="33" customFormat="1" x14ac:dyDescent="0.25">
      <c r="A267" s="2" t="s">
        <v>91</v>
      </c>
      <c r="B267" s="2" t="s">
        <v>36</v>
      </c>
      <c r="C267" s="14"/>
      <c r="D267" s="2" t="s">
        <v>390</v>
      </c>
      <c r="E267" s="3"/>
      <c r="F267" s="29">
        <v>4740051002412</v>
      </c>
      <c r="G267" s="3"/>
      <c r="H267" s="28">
        <v>360</v>
      </c>
      <c r="I267" s="3" t="s">
        <v>36</v>
      </c>
      <c r="J267" s="3" t="s">
        <v>335</v>
      </c>
      <c r="K267" s="30">
        <v>0.94</v>
      </c>
      <c r="L267" s="9"/>
      <c r="M267" s="23"/>
      <c r="N267" s="6">
        <f t="shared" ref="N267:N269" si="84">K267*1.24</f>
        <v>1.1656</v>
      </c>
      <c r="O267" s="22">
        <v>0.1</v>
      </c>
      <c r="P267" s="19" t="s">
        <v>53</v>
      </c>
      <c r="Q267" s="3" t="str">
        <f t="shared" ref="Q267:Q269" si="85">CONCATENATE(P267," x ",J267)</f>
        <v>12 x 0,5 L</v>
      </c>
      <c r="R267" s="66"/>
    </row>
    <row r="268" spans="1:18" s="33" customFormat="1" x14ac:dyDescent="0.25">
      <c r="A268" s="2" t="s">
        <v>91</v>
      </c>
      <c r="B268" s="2" t="s">
        <v>36</v>
      </c>
      <c r="C268" s="14"/>
      <c r="D268" s="2" t="s">
        <v>391</v>
      </c>
      <c r="E268" s="3"/>
      <c r="F268" s="29">
        <v>4740051002405</v>
      </c>
      <c r="G268" s="3"/>
      <c r="H268" s="28">
        <v>360</v>
      </c>
      <c r="I268" s="3" t="s">
        <v>36</v>
      </c>
      <c r="J268" s="3" t="s">
        <v>335</v>
      </c>
      <c r="K268" s="30">
        <v>0.94</v>
      </c>
      <c r="L268" s="9"/>
      <c r="M268" s="23"/>
      <c r="N268" s="6">
        <f t="shared" si="84"/>
        <v>1.1656</v>
      </c>
      <c r="O268" s="22">
        <v>0.1</v>
      </c>
      <c r="P268" s="19" t="s">
        <v>53</v>
      </c>
      <c r="Q268" s="3" t="str">
        <f t="shared" si="85"/>
        <v>12 x 0,5 L</v>
      </c>
      <c r="R268" s="66"/>
    </row>
    <row r="269" spans="1:18" s="33" customFormat="1" x14ac:dyDescent="0.25">
      <c r="A269" s="2" t="s">
        <v>91</v>
      </c>
      <c r="B269" s="2" t="s">
        <v>36</v>
      </c>
      <c r="C269" s="14"/>
      <c r="D269" s="2" t="s">
        <v>392</v>
      </c>
      <c r="E269" s="3"/>
      <c r="F269" s="29">
        <v>4740051002351</v>
      </c>
      <c r="G269" s="3"/>
      <c r="H269" s="28">
        <v>360</v>
      </c>
      <c r="I269" s="3" t="s">
        <v>36</v>
      </c>
      <c r="J269" s="3" t="s">
        <v>335</v>
      </c>
      <c r="K269" s="30">
        <v>0.94</v>
      </c>
      <c r="L269" s="9"/>
      <c r="M269" s="23"/>
      <c r="N269" s="6">
        <f t="shared" si="84"/>
        <v>1.1656</v>
      </c>
      <c r="O269" s="22">
        <v>0.1</v>
      </c>
      <c r="P269" s="19" t="s">
        <v>53</v>
      </c>
      <c r="Q269" s="3" t="str">
        <f t="shared" si="85"/>
        <v>12 x 0,5 L</v>
      </c>
      <c r="R269" s="66"/>
    </row>
    <row r="270" spans="1:18" x14ac:dyDescent="0.25">
      <c r="A270" s="2" t="s">
        <v>91</v>
      </c>
      <c r="B270" s="2" t="s">
        <v>36</v>
      </c>
      <c r="D270" s="2" t="s">
        <v>92</v>
      </c>
      <c r="F270" s="29">
        <v>4740098083474</v>
      </c>
      <c r="H270" s="28">
        <v>360</v>
      </c>
      <c r="I270" s="3" t="s">
        <v>36</v>
      </c>
      <c r="J270" s="3" t="s">
        <v>339</v>
      </c>
      <c r="K270" s="30">
        <v>0.62</v>
      </c>
      <c r="L270" s="9"/>
      <c r="M270" s="23"/>
      <c r="N270" s="6">
        <f t="shared" si="82"/>
        <v>0.76880000000000004</v>
      </c>
      <c r="O270" s="22">
        <v>0.1</v>
      </c>
      <c r="P270" s="19" t="s">
        <v>37</v>
      </c>
      <c r="Q270" s="3" t="str">
        <f t="shared" si="83"/>
        <v>6 x 1,5 L</v>
      </c>
    </row>
    <row r="271" spans="1:18" x14ac:dyDescent="0.25">
      <c r="A271" s="2" t="s">
        <v>91</v>
      </c>
      <c r="B271" s="2" t="s">
        <v>36</v>
      </c>
      <c r="D271" s="2" t="s">
        <v>93</v>
      </c>
      <c r="F271" s="29">
        <v>4740098083467</v>
      </c>
      <c r="H271" s="28">
        <v>180</v>
      </c>
      <c r="I271" s="3" t="s">
        <v>36</v>
      </c>
      <c r="J271" s="3" t="s">
        <v>339</v>
      </c>
      <c r="K271" s="30">
        <v>0.62</v>
      </c>
      <c r="L271" s="9"/>
      <c r="M271" s="23"/>
      <c r="N271" s="6">
        <f t="shared" si="82"/>
        <v>0.76880000000000004</v>
      </c>
      <c r="O271" s="22">
        <v>0.1</v>
      </c>
      <c r="P271" s="19" t="s">
        <v>37</v>
      </c>
      <c r="Q271" s="3" t="str">
        <f t="shared" si="83"/>
        <v>6 x 1,5 L</v>
      </c>
    </row>
    <row r="272" spans="1:18" x14ac:dyDescent="0.25">
      <c r="A272" s="2" t="s">
        <v>91</v>
      </c>
      <c r="B272" s="2" t="s">
        <v>36</v>
      </c>
      <c r="D272" s="2" t="s">
        <v>131</v>
      </c>
      <c r="F272" s="29">
        <v>4740098083511</v>
      </c>
      <c r="H272" s="28">
        <v>180</v>
      </c>
      <c r="I272" s="3" t="s">
        <v>36</v>
      </c>
      <c r="J272" s="3" t="s">
        <v>339</v>
      </c>
      <c r="K272" s="30">
        <v>0.62</v>
      </c>
      <c r="L272" s="9"/>
      <c r="M272" s="23"/>
      <c r="N272" s="6">
        <f t="shared" si="82"/>
        <v>0.76880000000000004</v>
      </c>
      <c r="O272" s="22">
        <v>0.1</v>
      </c>
      <c r="P272" s="19" t="s">
        <v>37</v>
      </c>
      <c r="Q272" s="3" t="str">
        <f t="shared" si="83"/>
        <v>6 x 1,5 L</v>
      </c>
    </row>
    <row r="273" spans="1:18" x14ac:dyDescent="0.25">
      <c r="A273" s="2" t="s">
        <v>91</v>
      </c>
      <c r="B273" s="2" t="s">
        <v>36</v>
      </c>
      <c r="D273" s="2" t="s">
        <v>132</v>
      </c>
      <c r="F273" s="29">
        <v>4740098083498</v>
      </c>
      <c r="H273" s="28">
        <v>180</v>
      </c>
      <c r="I273" s="3" t="s">
        <v>36</v>
      </c>
      <c r="J273" s="3" t="s">
        <v>339</v>
      </c>
      <c r="K273" s="30">
        <v>0.62</v>
      </c>
      <c r="L273" s="9"/>
      <c r="M273" s="23"/>
      <c r="N273" s="6">
        <f t="shared" si="82"/>
        <v>0.76880000000000004</v>
      </c>
      <c r="O273" s="22">
        <v>0.1</v>
      </c>
      <c r="P273" s="19" t="s">
        <v>37</v>
      </c>
      <c r="Q273" s="3" t="str">
        <f t="shared" si="83"/>
        <v>6 x 1,5 L</v>
      </c>
    </row>
    <row r="274" spans="1:18" s="33" customFormat="1" x14ac:dyDescent="0.25">
      <c r="A274" s="2"/>
      <c r="B274" s="2"/>
      <c r="C274" s="10"/>
      <c r="D274" s="4" t="s">
        <v>253</v>
      </c>
      <c r="E274" s="3"/>
      <c r="F274" s="29"/>
      <c r="G274" s="3"/>
      <c r="H274" s="28"/>
      <c r="I274" s="3"/>
      <c r="J274" s="3"/>
      <c r="K274" s="30"/>
      <c r="L274" s="9"/>
      <c r="M274" s="23"/>
      <c r="N274" s="6"/>
      <c r="O274" s="22"/>
      <c r="P274" s="19"/>
      <c r="Q274" s="3"/>
      <c r="R274" s="66"/>
    </row>
    <row r="275" spans="1:18" s="33" customFormat="1" x14ac:dyDescent="0.25">
      <c r="A275" s="2" t="s">
        <v>91</v>
      </c>
      <c r="B275" s="2" t="s">
        <v>36</v>
      </c>
      <c r="C275" s="14"/>
      <c r="D275" s="2" t="s">
        <v>251</v>
      </c>
      <c r="E275" s="3"/>
      <c r="F275" s="27">
        <v>4740098098300</v>
      </c>
      <c r="G275" s="3"/>
      <c r="H275" s="28">
        <v>180</v>
      </c>
      <c r="I275" s="3" t="s">
        <v>36</v>
      </c>
      <c r="J275" s="3" t="s">
        <v>385</v>
      </c>
      <c r="K275" s="30">
        <v>0.94</v>
      </c>
      <c r="L275" s="9"/>
      <c r="M275" s="23"/>
      <c r="N275" s="6">
        <f>K275*1.24</f>
        <v>1.1656</v>
      </c>
      <c r="O275" s="22">
        <v>0.1</v>
      </c>
      <c r="P275" s="19" t="s">
        <v>37</v>
      </c>
      <c r="Q275" s="3" t="str">
        <f>CONCATENATE(P275," x ",J275)</f>
        <v>6 x 1 L</v>
      </c>
      <c r="R275" s="66"/>
    </row>
    <row r="276" spans="1:18" x14ac:dyDescent="0.25">
      <c r="A276" s="2" t="s">
        <v>91</v>
      </c>
      <c r="B276" s="2" t="s">
        <v>36</v>
      </c>
      <c r="C276" s="14"/>
      <c r="D276" s="2" t="s">
        <v>252</v>
      </c>
      <c r="F276" s="27">
        <v>4740098098317</v>
      </c>
      <c r="H276" s="28">
        <v>180</v>
      </c>
      <c r="I276" s="3" t="s">
        <v>36</v>
      </c>
      <c r="J276" s="3" t="s">
        <v>385</v>
      </c>
      <c r="K276" s="30">
        <v>0.94</v>
      </c>
      <c r="L276" s="9"/>
      <c r="M276" s="23"/>
      <c r="N276" s="6">
        <f>K276*1.24</f>
        <v>1.1656</v>
      </c>
      <c r="O276" s="22">
        <v>0.1</v>
      </c>
      <c r="P276" s="19" t="s">
        <v>37</v>
      </c>
      <c r="Q276" s="3" t="str">
        <f>CONCATENATE(P276," x ",J276)</f>
        <v>6 x 1 L</v>
      </c>
    </row>
    <row r="277" spans="1:18" x14ac:dyDescent="0.25">
      <c r="A277" s="2" t="s">
        <v>91</v>
      </c>
      <c r="B277" s="2" t="s">
        <v>36</v>
      </c>
      <c r="C277" s="14"/>
      <c r="D277" s="2" t="s">
        <v>397</v>
      </c>
      <c r="F277" s="27">
        <v>4740051002450</v>
      </c>
      <c r="H277" s="28">
        <v>180</v>
      </c>
      <c r="I277" s="3" t="s">
        <v>36</v>
      </c>
      <c r="J277" s="3" t="s">
        <v>385</v>
      </c>
      <c r="K277" s="30">
        <v>0.94</v>
      </c>
      <c r="L277" s="9"/>
      <c r="M277" s="23"/>
      <c r="N277" s="6">
        <f>K277*1.24</f>
        <v>1.1656</v>
      </c>
      <c r="O277" s="22">
        <v>0.1</v>
      </c>
      <c r="P277" s="19" t="s">
        <v>37</v>
      </c>
      <c r="Q277" s="3" t="str">
        <f>CONCATENATE(P277," x ",J277)</f>
        <v>6 x 1 L</v>
      </c>
    </row>
    <row r="278" spans="1:18" s="33" customFormat="1" x14ac:dyDescent="0.25">
      <c r="A278" s="2"/>
      <c r="B278" s="2"/>
      <c r="C278" s="3"/>
      <c r="D278" s="24" t="s">
        <v>169</v>
      </c>
      <c r="E278" s="3"/>
      <c r="F278" s="57"/>
      <c r="G278" s="3"/>
      <c r="H278" s="3"/>
      <c r="I278" s="3"/>
      <c r="J278" s="3"/>
      <c r="K278" s="30"/>
      <c r="L278" s="26"/>
      <c r="M278" s="2"/>
      <c r="N278" s="6"/>
      <c r="O278" s="22"/>
      <c r="P278" s="19"/>
      <c r="Q278" s="3"/>
      <c r="R278" s="66"/>
    </row>
    <row r="279" spans="1:18" s="33" customFormat="1" x14ac:dyDescent="0.25">
      <c r="A279" s="2" t="s">
        <v>91</v>
      </c>
      <c r="B279" s="2" t="s">
        <v>36</v>
      </c>
      <c r="C279" s="3"/>
      <c r="D279" s="2" t="s">
        <v>94</v>
      </c>
      <c r="E279" s="3"/>
      <c r="F279" s="27">
        <v>4740098082705</v>
      </c>
      <c r="G279" s="3"/>
      <c r="H279" s="28">
        <v>270</v>
      </c>
      <c r="I279" s="3" t="s">
        <v>36</v>
      </c>
      <c r="J279" s="3" t="s">
        <v>335</v>
      </c>
      <c r="K279" s="30">
        <v>0.59299999999999997</v>
      </c>
      <c r="L279" s="9"/>
      <c r="M279" s="23"/>
      <c r="N279" s="6">
        <f t="shared" ref="N279:N288" si="86">K279*1.24</f>
        <v>0.73531999999999997</v>
      </c>
      <c r="O279" s="22">
        <v>0.1</v>
      </c>
      <c r="P279" s="19" t="s">
        <v>53</v>
      </c>
      <c r="Q279" s="3" t="str">
        <f t="shared" ref="Q279:Q287" si="87">CONCATENATE(P279," x ",J279)</f>
        <v>12 x 0,5 L</v>
      </c>
      <c r="R279" s="66"/>
    </row>
    <row r="280" spans="1:18" s="33" customFormat="1" x14ac:dyDescent="0.25">
      <c r="A280" s="2" t="s">
        <v>91</v>
      </c>
      <c r="B280" s="2" t="s">
        <v>36</v>
      </c>
      <c r="C280" s="3"/>
      <c r="D280" s="2" t="s">
        <v>109</v>
      </c>
      <c r="E280" s="3"/>
      <c r="F280" s="27">
        <v>4740098079224</v>
      </c>
      <c r="G280" s="3"/>
      <c r="H280" s="28">
        <v>270</v>
      </c>
      <c r="I280" s="3" t="s">
        <v>36</v>
      </c>
      <c r="J280" s="3" t="s">
        <v>335</v>
      </c>
      <c r="K280" s="30">
        <v>0.59299999999999997</v>
      </c>
      <c r="L280" s="9"/>
      <c r="M280" s="23"/>
      <c r="N280" s="6">
        <f t="shared" si="86"/>
        <v>0.73531999999999997</v>
      </c>
      <c r="O280" s="22">
        <v>0.1</v>
      </c>
      <c r="P280" s="19" t="s">
        <v>53</v>
      </c>
      <c r="Q280" s="3" t="str">
        <f t="shared" si="87"/>
        <v>12 x 0,5 L</v>
      </c>
      <c r="R280" s="66"/>
    </row>
    <row r="281" spans="1:18" s="33" customFormat="1" x14ac:dyDescent="0.25">
      <c r="A281" s="2" t="s">
        <v>91</v>
      </c>
      <c r="B281" s="2" t="s">
        <v>36</v>
      </c>
      <c r="C281" s="3"/>
      <c r="D281" s="2" t="s">
        <v>134</v>
      </c>
      <c r="E281" s="3"/>
      <c r="F281" s="27">
        <v>4740098083917</v>
      </c>
      <c r="G281" s="3"/>
      <c r="H281" s="28">
        <v>270</v>
      </c>
      <c r="I281" s="3" t="s">
        <v>36</v>
      </c>
      <c r="J281" s="3" t="s">
        <v>335</v>
      </c>
      <c r="K281" s="30">
        <v>0.59299999999999997</v>
      </c>
      <c r="L281" s="9"/>
      <c r="M281" s="23"/>
      <c r="N281" s="6">
        <f t="shared" si="86"/>
        <v>0.73531999999999997</v>
      </c>
      <c r="O281" s="22">
        <v>0.1</v>
      </c>
      <c r="P281" s="19" t="s">
        <v>53</v>
      </c>
      <c r="Q281" s="3" t="str">
        <f t="shared" si="87"/>
        <v>12 x 0,5 L</v>
      </c>
      <c r="R281" s="66"/>
    </row>
    <row r="282" spans="1:18" x14ac:dyDescent="0.25">
      <c r="A282" s="2" t="s">
        <v>91</v>
      </c>
      <c r="B282" s="2" t="s">
        <v>36</v>
      </c>
      <c r="D282" s="2" t="s">
        <v>143</v>
      </c>
      <c r="F282" s="27">
        <v>4740098084662</v>
      </c>
      <c r="H282" s="28">
        <v>270</v>
      </c>
      <c r="I282" s="3" t="s">
        <v>36</v>
      </c>
      <c r="J282" s="3" t="s">
        <v>335</v>
      </c>
      <c r="K282" s="30">
        <v>0.59299999999999997</v>
      </c>
      <c r="L282" s="9"/>
      <c r="M282" s="23"/>
      <c r="N282" s="6">
        <f t="shared" si="86"/>
        <v>0.73531999999999997</v>
      </c>
      <c r="O282" s="22">
        <v>0.1</v>
      </c>
      <c r="P282" s="19" t="s">
        <v>53</v>
      </c>
      <c r="Q282" s="3" t="str">
        <f t="shared" si="87"/>
        <v>12 x 0,5 L</v>
      </c>
    </row>
    <row r="283" spans="1:18" x14ac:dyDescent="0.25">
      <c r="A283" s="2" t="s">
        <v>91</v>
      </c>
      <c r="B283" s="2" t="s">
        <v>36</v>
      </c>
      <c r="C283" s="14" t="s">
        <v>316</v>
      </c>
      <c r="D283" s="2" t="s">
        <v>412</v>
      </c>
      <c r="F283" s="27">
        <v>4740051002368</v>
      </c>
      <c r="H283" s="28">
        <v>270</v>
      </c>
      <c r="I283" s="3" t="s">
        <v>36</v>
      </c>
      <c r="J283" s="3" t="s">
        <v>335</v>
      </c>
      <c r="K283" s="30">
        <v>0.59299999999999997</v>
      </c>
      <c r="L283" s="9"/>
      <c r="M283" s="23"/>
      <c r="N283" s="6">
        <f t="shared" ref="N283" si="88">K283*1.24</f>
        <v>0.73531999999999997</v>
      </c>
      <c r="O283" s="22">
        <v>0.1</v>
      </c>
      <c r="P283" s="19" t="s">
        <v>53</v>
      </c>
      <c r="Q283" s="3" t="str">
        <f>CONCATENATE(P283," x ",J283)</f>
        <v>12 x 0,5 L</v>
      </c>
    </row>
    <row r="284" spans="1:18" x14ac:dyDescent="0.25">
      <c r="A284" s="2" t="s">
        <v>91</v>
      </c>
      <c r="B284" s="2" t="s">
        <v>36</v>
      </c>
      <c r="D284" s="2" t="s">
        <v>94</v>
      </c>
      <c r="E284" s="32"/>
      <c r="F284" s="29">
        <v>4740098082712</v>
      </c>
      <c r="H284" s="28">
        <v>270</v>
      </c>
      <c r="I284" s="3" t="s">
        <v>36</v>
      </c>
      <c r="J284" s="3" t="s">
        <v>339</v>
      </c>
      <c r="K284" s="30">
        <v>1</v>
      </c>
      <c r="L284" s="9"/>
      <c r="M284" s="23"/>
      <c r="N284" s="6">
        <f t="shared" si="86"/>
        <v>1.24</v>
      </c>
      <c r="O284" s="22">
        <v>0.1</v>
      </c>
      <c r="P284" s="19" t="s">
        <v>37</v>
      </c>
      <c r="Q284" s="3" t="str">
        <f t="shared" si="87"/>
        <v>6 x 1,5 L</v>
      </c>
    </row>
    <row r="285" spans="1:18" x14ac:dyDescent="0.25">
      <c r="A285" s="2" t="s">
        <v>91</v>
      </c>
      <c r="B285" s="2" t="s">
        <v>36</v>
      </c>
      <c r="D285" s="2" t="s">
        <v>109</v>
      </c>
      <c r="E285" s="32"/>
      <c r="F285" s="29">
        <v>4740098079231</v>
      </c>
      <c r="H285" s="28">
        <v>270</v>
      </c>
      <c r="I285" s="3" t="s">
        <v>36</v>
      </c>
      <c r="J285" s="3" t="s">
        <v>339</v>
      </c>
      <c r="K285" s="30">
        <v>1</v>
      </c>
      <c r="L285" s="9"/>
      <c r="M285" s="23"/>
      <c r="N285" s="6">
        <f t="shared" si="86"/>
        <v>1.24</v>
      </c>
      <c r="O285" s="22">
        <v>0.1</v>
      </c>
      <c r="P285" s="19" t="s">
        <v>37</v>
      </c>
      <c r="Q285" s="3" t="str">
        <f t="shared" si="87"/>
        <v>6 x 1,5 L</v>
      </c>
    </row>
    <row r="286" spans="1:18" x14ac:dyDescent="0.25">
      <c r="A286" s="2" t="s">
        <v>91</v>
      </c>
      <c r="B286" s="2" t="s">
        <v>36</v>
      </c>
      <c r="D286" s="2" t="s">
        <v>134</v>
      </c>
      <c r="E286" s="32"/>
      <c r="F286" s="29">
        <v>4740098083924</v>
      </c>
      <c r="H286" s="28">
        <v>270</v>
      </c>
      <c r="I286" s="3" t="s">
        <v>36</v>
      </c>
      <c r="J286" s="3" t="s">
        <v>339</v>
      </c>
      <c r="K286" s="30">
        <v>1</v>
      </c>
      <c r="L286" s="9"/>
      <c r="M286" s="23"/>
      <c r="N286" s="6">
        <f t="shared" si="86"/>
        <v>1.24</v>
      </c>
      <c r="O286" s="22">
        <v>0.1</v>
      </c>
      <c r="P286" s="19" t="s">
        <v>37</v>
      </c>
      <c r="Q286" s="3" t="str">
        <f t="shared" si="87"/>
        <v>6 x 1,5 L</v>
      </c>
    </row>
    <row r="287" spans="1:18" x14ac:dyDescent="0.25">
      <c r="A287" s="2" t="s">
        <v>91</v>
      </c>
      <c r="B287" s="2" t="s">
        <v>36</v>
      </c>
      <c r="D287" s="2" t="s">
        <v>143</v>
      </c>
      <c r="E287" s="32"/>
      <c r="F287" s="29">
        <v>4740098084679</v>
      </c>
      <c r="H287" s="28">
        <v>270</v>
      </c>
      <c r="I287" s="3" t="s">
        <v>36</v>
      </c>
      <c r="J287" s="3" t="s">
        <v>339</v>
      </c>
      <c r="K287" s="30">
        <v>1</v>
      </c>
      <c r="L287" s="9"/>
      <c r="M287" s="23"/>
      <c r="N287" s="6">
        <f t="shared" si="86"/>
        <v>1.24</v>
      </c>
      <c r="O287" s="22">
        <v>0.1</v>
      </c>
      <c r="P287" s="19" t="s">
        <v>37</v>
      </c>
      <c r="Q287" s="3" t="str">
        <f t="shared" si="87"/>
        <v>6 x 1,5 L</v>
      </c>
    </row>
    <row r="288" spans="1:18" x14ac:dyDescent="0.25">
      <c r="A288" s="2" t="s">
        <v>91</v>
      </c>
      <c r="B288" s="2" t="s">
        <v>36</v>
      </c>
      <c r="C288" s="14"/>
      <c r="D288" s="2" t="s">
        <v>359</v>
      </c>
      <c r="E288" s="32"/>
      <c r="F288" s="29">
        <v>4740051000609</v>
      </c>
      <c r="H288" s="28">
        <v>270</v>
      </c>
      <c r="I288" s="3" t="s">
        <v>36</v>
      </c>
      <c r="J288" s="3" t="s">
        <v>339</v>
      </c>
      <c r="K288" s="30">
        <v>1</v>
      </c>
      <c r="L288" s="9"/>
      <c r="M288" s="23"/>
      <c r="N288" s="6">
        <f t="shared" si="86"/>
        <v>1.24</v>
      </c>
      <c r="O288" s="22">
        <v>0.1</v>
      </c>
      <c r="P288" s="19" t="s">
        <v>37</v>
      </c>
      <c r="Q288" s="3" t="str">
        <f>CONCATENATE(P288," x ",J288)</f>
        <v>6 x 1,5 L</v>
      </c>
    </row>
    <row r="289" spans="1:18" x14ac:dyDescent="0.25">
      <c r="A289" s="2" t="s">
        <v>91</v>
      </c>
      <c r="B289" s="2" t="s">
        <v>36</v>
      </c>
      <c r="C289" s="14" t="s">
        <v>316</v>
      </c>
      <c r="D289" s="2" t="s">
        <v>412</v>
      </c>
      <c r="E289" s="32"/>
      <c r="F289" s="29">
        <v>4740051002375</v>
      </c>
      <c r="H289" s="28">
        <v>270</v>
      </c>
      <c r="I289" s="3" t="s">
        <v>36</v>
      </c>
      <c r="J289" s="3" t="s">
        <v>339</v>
      </c>
      <c r="K289" s="30">
        <v>1</v>
      </c>
      <c r="L289" s="9"/>
      <c r="M289" s="23"/>
      <c r="N289" s="6">
        <f t="shared" ref="N289" si="89">K289*1.24</f>
        <v>1.24</v>
      </c>
      <c r="O289" s="22">
        <v>0.1</v>
      </c>
      <c r="P289" s="19" t="s">
        <v>37</v>
      </c>
      <c r="Q289" s="3" t="str">
        <f>CONCATENATE(P289," x ",J289)</f>
        <v>6 x 1,5 L</v>
      </c>
    </row>
    <row r="290" spans="1:18" x14ac:dyDescent="0.25">
      <c r="D290" s="24" t="s">
        <v>170</v>
      </c>
      <c r="E290" s="32"/>
      <c r="F290" s="29"/>
      <c r="H290" s="28"/>
      <c r="K290" s="30"/>
      <c r="L290" s="9"/>
      <c r="M290" s="23"/>
      <c r="N290" s="6"/>
    </row>
    <row r="291" spans="1:18" x14ac:dyDescent="0.25">
      <c r="A291" s="2" t="s">
        <v>91</v>
      </c>
      <c r="B291" s="2" t="s">
        <v>36</v>
      </c>
      <c r="C291" s="14"/>
      <c r="D291" s="2" t="s">
        <v>322</v>
      </c>
      <c r="E291" s="1"/>
      <c r="F291" s="29">
        <v>4740051001309</v>
      </c>
      <c r="G291" s="32"/>
      <c r="H291" s="32">
        <v>180</v>
      </c>
      <c r="I291" s="3" t="s">
        <v>36</v>
      </c>
      <c r="J291" s="3" t="s">
        <v>335</v>
      </c>
      <c r="K291" s="30">
        <v>1.37</v>
      </c>
      <c r="L291" s="9"/>
      <c r="M291" s="23"/>
      <c r="N291" s="6">
        <f t="shared" ref="N291:N299" si="90">K291*1.24</f>
        <v>1.6988000000000001</v>
      </c>
      <c r="O291" s="22">
        <v>0.1</v>
      </c>
      <c r="P291" s="19" t="s">
        <v>53</v>
      </c>
      <c r="Q291" s="3" t="str">
        <f>CONCATENATE(P291," x ",J291)</f>
        <v>12 x 0,5 L</v>
      </c>
    </row>
    <row r="292" spans="1:18" x14ac:dyDescent="0.25">
      <c r="A292" s="2" t="s">
        <v>91</v>
      </c>
      <c r="B292" s="2" t="s">
        <v>36</v>
      </c>
      <c r="C292" s="14"/>
      <c r="D292" s="2" t="s">
        <v>323</v>
      </c>
      <c r="E292" s="1"/>
      <c r="F292" s="29">
        <v>4740051001491</v>
      </c>
      <c r="G292" s="32"/>
      <c r="H292" s="32">
        <v>180</v>
      </c>
      <c r="I292" s="3" t="s">
        <v>36</v>
      </c>
      <c r="J292" s="3" t="s">
        <v>335</v>
      </c>
      <c r="K292" s="30">
        <v>1.37</v>
      </c>
      <c r="L292" s="9"/>
      <c r="M292" s="23"/>
      <c r="N292" s="6">
        <f t="shared" si="90"/>
        <v>1.6988000000000001</v>
      </c>
      <c r="O292" s="22">
        <v>0.1</v>
      </c>
      <c r="P292" s="19" t="s">
        <v>53</v>
      </c>
      <c r="Q292" s="3" t="str">
        <f>CONCATENATE(P292," x ",J292)</f>
        <v>12 x 0,5 L</v>
      </c>
    </row>
    <row r="293" spans="1:18" x14ac:dyDescent="0.25">
      <c r="A293" s="2" t="s">
        <v>91</v>
      </c>
      <c r="B293" s="2" t="s">
        <v>36</v>
      </c>
      <c r="C293" s="14" t="s">
        <v>316</v>
      </c>
      <c r="D293" s="2" t="s">
        <v>406</v>
      </c>
      <c r="E293" s="1"/>
      <c r="F293" s="29">
        <v>4740051002382</v>
      </c>
      <c r="G293" s="32"/>
      <c r="H293" s="32">
        <v>180</v>
      </c>
      <c r="I293" s="3" t="s">
        <v>36</v>
      </c>
      <c r="J293" s="3" t="s">
        <v>335</v>
      </c>
      <c r="K293" s="30">
        <v>1.37</v>
      </c>
      <c r="L293" s="9"/>
      <c r="M293" s="23"/>
      <c r="N293" s="6">
        <f t="shared" ref="N293" si="91">K293*1.24</f>
        <v>1.6988000000000001</v>
      </c>
      <c r="O293" s="22">
        <v>0.1</v>
      </c>
      <c r="P293" s="19" t="s">
        <v>53</v>
      </c>
      <c r="Q293" s="3" t="str">
        <f>CONCATENATE(P293," x ",J293)</f>
        <v>12 x 0,5 L</v>
      </c>
    </row>
    <row r="294" spans="1:18" x14ac:dyDescent="0.25">
      <c r="A294" s="2" t="s">
        <v>91</v>
      </c>
      <c r="B294" s="2" t="s">
        <v>36</v>
      </c>
      <c r="C294" s="14" t="s">
        <v>316</v>
      </c>
      <c r="D294" s="2" t="s">
        <v>408</v>
      </c>
      <c r="E294" s="1"/>
      <c r="F294" s="29">
        <v>4740051002481</v>
      </c>
      <c r="G294" s="32"/>
      <c r="H294" s="32">
        <v>180</v>
      </c>
      <c r="I294" s="3" t="s">
        <v>36</v>
      </c>
      <c r="J294" s="3" t="s">
        <v>335</v>
      </c>
      <c r="K294" s="30">
        <v>1.37</v>
      </c>
      <c r="L294" s="9"/>
      <c r="M294" s="23"/>
      <c r="N294" s="6">
        <f t="shared" ref="N294" si="92">K294*1.24</f>
        <v>1.6988000000000001</v>
      </c>
      <c r="O294" s="22">
        <v>0.1</v>
      </c>
      <c r="P294" s="19" t="s">
        <v>53</v>
      </c>
      <c r="Q294" s="3" t="str">
        <f>CONCATENATE(P294," x ",J294)</f>
        <v>12 x 0,5 L</v>
      </c>
    </row>
    <row r="295" spans="1:18" s="33" customFormat="1" x14ac:dyDescent="0.25">
      <c r="A295" s="2" t="s">
        <v>91</v>
      </c>
      <c r="B295" s="2" t="s">
        <v>36</v>
      </c>
      <c r="C295" s="3"/>
      <c r="D295" s="2" t="s">
        <v>119</v>
      </c>
      <c r="E295" s="3"/>
      <c r="F295" s="27">
        <v>4740098082804</v>
      </c>
      <c r="G295" s="3"/>
      <c r="H295" s="28">
        <v>180</v>
      </c>
      <c r="I295" s="3" t="s">
        <v>36</v>
      </c>
      <c r="J295" s="3" t="s">
        <v>333</v>
      </c>
      <c r="K295" s="76">
        <v>1.08</v>
      </c>
      <c r="L295" s="9"/>
      <c r="M295" s="23"/>
      <c r="N295" s="6">
        <f t="shared" si="90"/>
        <v>1.3392000000000002</v>
      </c>
      <c r="O295" s="22">
        <v>0.1</v>
      </c>
      <c r="P295" s="19" t="s">
        <v>53</v>
      </c>
      <c r="Q295" s="3" t="str">
        <f t="shared" ref="Q295:Q301" si="93">CONCATENATE(P295," x ",J295)</f>
        <v>12 x 0,75 L</v>
      </c>
      <c r="R295" s="66"/>
    </row>
    <row r="296" spans="1:18" s="33" customFormat="1" x14ac:dyDescent="0.25">
      <c r="A296" s="2" t="s">
        <v>91</v>
      </c>
      <c r="B296" s="2" t="s">
        <v>36</v>
      </c>
      <c r="C296" s="3"/>
      <c r="D296" s="2" t="s">
        <v>120</v>
      </c>
      <c r="E296" s="3"/>
      <c r="F296" s="27">
        <v>4740098082811</v>
      </c>
      <c r="G296" s="3"/>
      <c r="H296" s="28">
        <v>180</v>
      </c>
      <c r="I296" s="3" t="s">
        <v>36</v>
      </c>
      <c r="J296" s="3" t="s">
        <v>333</v>
      </c>
      <c r="K296" s="76">
        <v>1.08</v>
      </c>
      <c r="L296" s="9"/>
      <c r="M296" s="23"/>
      <c r="N296" s="6">
        <f t="shared" si="90"/>
        <v>1.3392000000000002</v>
      </c>
      <c r="O296" s="22">
        <v>0.1</v>
      </c>
      <c r="P296" s="19" t="s">
        <v>53</v>
      </c>
      <c r="Q296" s="3" t="str">
        <f t="shared" si="93"/>
        <v>12 x 0,75 L</v>
      </c>
      <c r="R296" s="66"/>
    </row>
    <row r="297" spans="1:18" s="33" customFormat="1" x14ac:dyDescent="0.25">
      <c r="A297" s="2" t="s">
        <v>91</v>
      </c>
      <c r="B297" s="2" t="s">
        <v>36</v>
      </c>
      <c r="C297" s="3"/>
      <c r="D297" s="2" t="s">
        <v>140</v>
      </c>
      <c r="E297" s="3"/>
      <c r="F297" s="27">
        <v>4740098084549</v>
      </c>
      <c r="G297" s="3"/>
      <c r="H297" s="28">
        <v>180</v>
      </c>
      <c r="I297" s="3" t="s">
        <v>36</v>
      </c>
      <c r="J297" s="3" t="s">
        <v>333</v>
      </c>
      <c r="K297" s="76">
        <v>1.08</v>
      </c>
      <c r="L297" s="9"/>
      <c r="M297" s="23"/>
      <c r="N297" s="6">
        <f t="shared" si="90"/>
        <v>1.3392000000000002</v>
      </c>
      <c r="O297" s="22">
        <v>0.1</v>
      </c>
      <c r="P297" s="19" t="s">
        <v>53</v>
      </c>
      <c r="Q297" s="3" t="str">
        <f t="shared" si="93"/>
        <v>12 x 0,75 L</v>
      </c>
      <c r="R297" s="66"/>
    </row>
    <row r="298" spans="1:18" s="33" customFormat="1" x14ac:dyDescent="0.25">
      <c r="A298" s="2" t="s">
        <v>91</v>
      </c>
      <c r="B298" s="2" t="s">
        <v>36</v>
      </c>
      <c r="C298" s="3"/>
      <c r="D298" s="2" t="s">
        <v>147</v>
      </c>
      <c r="E298" s="3"/>
      <c r="F298" s="27">
        <v>4740098088028</v>
      </c>
      <c r="G298" s="3"/>
      <c r="H298" s="28">
        <v>180</v>
      </c>
      <c r="I298" s="3" t="s">
        <v>36</v>
      </c>
      <c r="J298" s="3" t="s">
        <v>333</v>
      </c>
      <c r="K298" s="76">
        <v>1.08</v>
      </c>
      <c r="L298" s="9"/>
      <c r="M298" s="23"/>
      <c r="N298" s="6">
        <f t="shared" si="90"/>
        <v>1.3392000000000002</v>
      </c>
      <c r="O298" s="22">
        <v>0.1</v>
      </c>
      <c r="P298" s="19" t="s">
        <v>53</v>
      </c>
      <c r="Q298" s="3" t="str">
        <f t="shared" si="93"/>
        <v>12 x 0,75 L</v>
      </c>
      <c r="R298" s="66"/>
    </row>
    <row r="299" spans="1:18" s="33" customFormat="1" x14ac:dyDescent="0.25">
      <c r="A299" s="2" t="s">
        <v>91</v>
      </c>
      <c r="B299" s="2" t="s">
        <v>36</v>
      </c>
      <c r="C299" s="10"/>
      <c r="D299" s="2" t="s">
        <v>211</v>
      </c>
      <c r="E299" s="3"/>
      <c r="F299" s="27">
        <v>4740098094722</v>
      </c>
      <c r="G299" s="3"/>
      <c r="H299" s="28">
        <v>180</v>
      </c>
      <c r="I299" s="3" t="s">
        <v>36</v>
      </c>
      <c r="J299" s="3" t="s">
        <v>333</v>
      </c>
      <c r="K299" s="76">
        <v>1.08</v>
      </c>
      <c r="L299" s="9"/>
      <c r="M299" s="23"/>
      <c r="N299" s="6">
        <f t="shared" si="90"/>
        <v>1.3392000000000002</v>
      </c>
      <c r="O299" s="22">
        <v>0.1</v>
      </c>
      <c r="P299" s="19" t="s">
        <v>53</v>
      </c>
      <c r="Q299" s="3" t="str">
        <f t="shared" si="93"/>
        <v>12 x 0,75 L</v>
      </c>
      <c r="R299" s="66"/>
    </row>
    <row r="300" spans="1:18" s="33" customFormat="1" x14ac:dyDescent="0.25">
      <c r="A300" s="2"/>
      <c r="B300" s="2"/>
      <c r="C300" s="10"/>
      <c r="D300" s="24" t="s">
        <v>270</v>
      </c>
      <c r="E300" s="3"/>
      <c r="F300" s="27"/>
      <c r="G300" s="3"/>
      <c r="H300" s="28"/>
      <c r="I300" s="3"/>
      <c r="J300" s="3"/>
      <c r="K300" s="30"/>
      <c r="L300" s="9"/>
      <c r="M300" s="23"/>
      <c r="N300" s="6"/>
      <c r="O300" s="22"/>
      <c r="P300" s="19"/>
      <c r="Q300" s="3"/>
      <c r="R300" s="66"/>
    </row>
    <row r="301" spans="1:18" x14ac:dyDescent="0.25">
      <c r="A301" s="2" t="s">
        <v>91</v>
      </c>
      <c r="B301" s="2" t="s">
        <v>36</v>
      </c>
      <c r="C301" s="14"/>
      <c r="D301" s="2" t="s">
        <v>269</v>
      </c>
      <c r="F301" s="29">
        <v>4740051000111</v>
      </c>
      <c r="H301" s="28">
        <v>180</v>
      </c>
      <c r="I301" s="3" t="s">
        <v>36</v>
      </c>
      <c r="J301" s="3" t="s">
        <v>385</v>
      </c>
      <c r="K301" s="30">
        <v>1.08</v>
      </c>
      <c r="L301" s="9"/>
      <c r="M301" s="23"/>
      <c r="N301" s="6">
        <f>K301*1.24</f>
        <v>1.3392000000000002</v>
      </c>
      <c r="O301" s="22">
        <v>0.1</v>
      </c>
      <c r="P301" s="19" t="s">
        <v>37</v>
      </c>
      <c r="Q301" s="3" t="str">
        <f t="shared" si="93"/>
        <v>6 x 1 L</v>
      </c>
    </row>
    <row r="302" spans="1:18" s="33" customFormat="1" x14ac:dyDescent="0.25">
      <c r="A302" s="2"/>
      <c r="B302" s="2"/>
      <c r="C302" s="14"/>
      <c r="D302" s="24" t="s">
        <v>171</v>
      </c>
      <c r="E302" s="3"/>
      <c r="F302" s="27"/>
      <c r="G302" s="3"/>
      <c r="H302" s="28"/>
      <c r="I302" s="3"/>
      <c r="J302" s="3"/>
      <c r="K302" s="30"/>
      <c r="L302" s="9"/>
      <c r="M302" s="23"/>
      <c r="N302" s="6"/>
      <c r="O302" s="22"/>
      <c r="P302" s="19"/>
      <c r="Q302" s="3"/>
      <c r="R302" s="66"/>
    </row>
    <row r="303" spans="1:18" s="33" customFormat="1" x14ac:dyDescent="0.25">
      <c r="A303" s="2" t="s">
        <v>91</v>
      </c>
      <c r="B303" s="2" t="s">
        <v>36</v>
      </c>
      <c r="C303" s="3"/>
      <c r="D303" s="2" t="s">
        <v>356</v>
      </c>
      <c r="E303" s="3"/>
      <c r="F303" s="27">
        <v>4740198000302</v>
      </c>
      <c r="G303" s="3"/>
      <c r="H303" s="28">
        <v>365</v>
      </c>
      <c r="I303" s="3" t="s">
        <v>36</v>
      </c>
      <c r="J303" s="3" t="s">
        <v>335</v>
      </c>
      <c r="K303" s="30">
        <v>0.57199999999999995</v>
      </c>
      <c r="L303" s="9"/>
      <c r="M303" s="23"/>
      <c r="N303" s="6">
        <f t="shared" ref="N303:N311" si="94">K303*1.24</f>
        <v>0.70927999999999991</v>
      </c>
      <c r="O303" s="22">
        <v>0.1</v>
      </c>
      <c r="P303" s="19" t="s">
        <v>53</v>
      </c>
      <c r="Q303" s="3" t="str">
        <f>CONCATENATE(P303," x ",J303)</f>
        <v>12 x 0,5 L</v>
      </c>
      <c r="R303" s="66"/>
    </row>
    <row r="304" spans="1:18" s="33" customFormat="1" x14ac:dyDescent="0.25">
      <c r="A304" s="2" t="s">
        <v>91</v>
      </c>
      <c r="B304" s="2" t="s">
        <v>36</v>
      </c>
      <c r="C304" s="32"/>
      <c r="D304" s="33" t="s">
        <v>356</v>
      </c>
      <c r="E304" s="32"/>
      <c r="F304" s="29">
        <v>4740198000234</v>
      </c>
      <c r="G304" s="32"/>
      <c r="H304" s="32">
        <v>365</v>
      </c>
      <c r="I304" s="3" t="s">
        <v>36</v>
      </c>
      <c r="J304" s="3" t="s">
        <v>385</v>
      </c>
      <c r="K304" s="30">
        <v>0.87</v>
      </c>
      <c r="L304" s="9"/>
      <c r="M304" s="23"/>
      <c r="N304" s="6">
        <f t="shared" si="94"/>
        <v>1.0788</v>
      </c>
      <c r="O304" s="22">
        <v>0.1</v>
      </c>
      <c r="P304" s="19" t="s">
        <v>37</v>
      </c>
      <c r="Q304" s="3" t="str">
        <f t="shared" ref="Q304:Q311" si="95">CONCATENATE(P304," x ",J304)</f>
        <v>6 x 1 L</v>
      </c>
      <c r="R304" s="66"/>
    </row>
    <row r="305" spans="1:18" s="33" customFormat="1" x14ac:dyDescent="0.25">
      <c r="A305" s="2" t="s">
        <v>91</v>
      </c>
      <c r="B305" s="2" t="s">
        <v>36</v>
      </c>
      <c r="C305" s="32"/>
      <c r="D305" s="33" t="s">
        <v>356</v>
      </c>
      <c r="E305" s="32"/>
      <c r="F305" s="29">
        <v>4740198000289</v>
      </c>
      <c r="G305" s="32"/>
      <c r="H305" s="32">
        <v>365</v>
      </c>
      <c r="I305" s="3" t="s">
        <v>205</v>
      </c>
      <c r="J305" s="3" t="s">
        <v>385</v>
      </c>
      <c r="K305" s="30">
        <f>K304*6</f>
        <v>5.22</v>
      </c>
      <c r="L305" s="9"/>
      <c r="M305" s="23"/>
      <c r="N305" s="6">
        <f t="shared" si="94"/>
        <v>6.4727999999999994</v>
      </c>
      <c r="O305" s="22">
        <v>0.6</v>
      </c>
      <c r="P305" s="19" t="s">
        <v>37</v>
      </c>
      <c r="Q305" s="3" t="str">
        <f t="shared" si="95"/>
        <v>6 x 1 L</v>
      </c>
      <c r="R305" s="66"/>
    </row>
    <row r="306" spans="1:18" s="33" customFormat="1" x14ac:dyDescent="0.25">
      <c r="A306" s="2" t="s">
        <v>91</v>
      </c>
      <c r="B306" s="2" t="s">
        <v>36</v>
      </c>
      <c r="C306" s="32"/>
      <c r="D306" s="33" t="s">
        <v>354</v>
      </c>
      <c r="E306" s="32"/>
      <c r="F306" s="29">
        <v>4740198000333</v>
      </c>
      <c r="G306" s="32"/>
      <c r="H306" s="32">
        <v>365</v>
      </c>
      <c r="I306" s="3" t="s">
        <v>36</v>
      </c>
      <c r="J306" s="3" t="s">
        <v>385</v>
      </c>
      <c r="K306" s="30">
        <v>0.87</v>
      </c>
      <c r="L306" s="9"/>
      <c r="M306" s="23"/>
      <c r="N306" s="6">
        <f t="shared" si="94"/>
        <v>1.0788</v>
      </c>
      <c r="O306" s="22">
        <v>0.1</v>
      </c>
      <c r="P306" s="19" t="s">
        <v>37</v>
      </c>
      <c r="Q306" s="3" t="str">
        <f t="shared" si="95"/>
        <v>6 x 1 L</v>
      </c>
      <c r="R306" s="66"/>
    </row>
    <row r="307" spans="1:18" s="33" customFormat="1" x14ac:dyDescent="0.25">
      <c r="A307" s="2" t="s">
        <v>91</v>
      </c>
      <c r="B307" s="2" t="s">
        <v>36</v>
      </c>
      <c r="C307" s="14"/>
      <c r="D307" s="33" t="s">
        <v>353</v>
      </c>
      <c r="E307" s="32"/>
      <c r="F307" s="29">
        <v>4740198000555</v>
      </c>
      <c r="G307" s="32"/>
      <c r="H307" s="32">
        <v>365</v>
      </c>
      <c r="I307" s="3" t="s">
        <v>36</v>
      </c>
      <c r="J307" s="3" t="s">
        <v>385</v>
      </c>
      <c r="K307" s="30">
        <v>0.87</v>
      </c>
      <c r="L307" s="9"/>
      <c r="M307" s="23"/>
      <c r="N307" s="6">
        <f t="shared" si="94"/>
        <v>1.0788</v>
      </c>
      <c r="O307" s="22">
        <v>0.1</v>
      </c>
      <c r="P307" s="19" t="s">
        <v>37</v>
      </c>
      <c r="Q307" s="3" t="str">
        <f>CONCATENATE(P307," x ",J307)</f>
        <v>6 x 1 L</v>
      </c>
      <c r="R307" s="66"/>
    </row>
    <row r="308" spans="1:18" s="33" customFormat="1" x14ac:dyDescent="0.25">
      <c r="A308" s="2" t="s">
        <v>91</v>
      </c>
      <c r="B308" s="2" t="s">
        <v>36</v>
      </c>
      <c r="C308" s="10"/>
      <c r="D308" s="33" t="s">
        <v>357</v>
      </c>
      <c r="E308" s="32"/>
      <c r="F308" s="29">
        <v>4740198000432</v>
      </c>
      <c r="G308" s="32"/>
      <c r="H308" s="32">
        <v>365</v>
      </c>
      <c r="I308" s="3" t="s">
        <v>36</v>
      </c>
      <c r="J308" s="3" t="s">
        <v>385</v>
      </c>
      <c r="K308" s="30">
        <v>0.87</v>
      </c>
      <c r="L308" s="9"/>
      <c r="M308" s="23"/>
      <c r="N308" s="6">
        <f t="shared" si="94"/>
        <v>1.0788</v>
      </c>
      <c r="O308" s="22">
        <v>0.1</v>
      </c>
      <c r="P308" s="19" t="s">
        <v>37</v>
      </c>
      <c r="Q308" s="3" t="str">
        <f t="shared" si="95"/>
        <v>6 x 1 L</v>
      </c>
      <c r="R308" s="66"/>
    </row>
    <row r="309" spans="1:18" s="33" customFormat="1" x14ac:dyDescent="0.25">
      <c r="A309" s="2" t="s">
        <v>91</v>
      </c>
      <c r="B309" s="2" t="s">
        <v>36</v>
      </c>
      <c r="C309" s="14"/>
      <c r="D309" s="33" t="s">
        <v>356</v>
      </c>
      <c r="E309" s="32"/>
      <c r="F309" s="29">
        <v>4740198000340</v>
      </c>
      <c r="G309" s="32"/>
      <c r="H309" s="32">
        <v>365</v>
      </c>
      <c r="I309" s="3" t="s">
        <v>36</v>
      </c>
      <c r="J309" s="3" t="s">
        <v>339</v>
      </c>
      <c r="K309" s="30">
        <v>1.1399999999999999</v>
      </c>
      <c r="L309" s="9"/>
      <c r="M309" s="23"/>
      <c r="N309" s="6">
        <f t="shared" si="94"/>
        <v>1.4136</v>
      </c>
      <c r="O309" s="22">
        <v>0.1</v>
      </c>
      <c r="P309" s="19" t="s">
        <v>37</v>
      </c>
      <c r="Q309" s="3" t="str">
        <f t="shared" si="95"/>
        <v>6 x 1,5 L</v>
      </c>
      <c r="R309" s="66"/>
    </row>
    <row r="310" spans="1:18" s="33" customFormat="1" x14ac:dyDescent="0.25">
      <c r="A310" s="2" t="s">
        <v>91</v>
      </c>
      <c r="B310" s="2" t="s">
        <v>36</v>
      </c>
      <c r="C310" s="14"/>
      <c r="D310" s="33" t="s">
        <v>356</v>
      </c>
      <c r="E310" s="32"/>
      <c r="F310" s="29">
        <v>4740198000357</v>
      </c>
      <c r="G310" s="32"/>
      <c r="H310" s="32">
        <v>365</v>
      </c>
      <c r="I310" s="60" t="s">
        <v>206</v>
      </c>
      <c r="J310" s="3" t="s">
        <v>339</v>
      </c>
      <c r="K310" s="30">
        <f>K309*6</f>
        <v>6.84</v>
      </c>
      <c r="L310" s="9"/>
      <c r="M310" s="23"/>
      <c r="N310" s="6">
        <f t="shared" si="94"/>
        <v>8.4816000000000003</v>
      </c>
      <c r="O310" s="22">
        <v>0.6</v>
      </c>
      <c r="P310" s="19" t="s">
        <v>37</v>
      </c>
      <c r="Q310" s="3" t="str">
        <f t="shared" si="95"/>
        <v>6 x 1,5 L</v>
      </c>
      <c r="R310" s="66"/>
    </row>
    <row r="311" spans="1:18" s="33" customFormat="1" x14ac:dyDescent="0.25">
      <c r="A311" s="2" t="s">
        <v>91</v>
      </c>
      <c r="B311" s="2" t="s">
        <v>36</v>
      </c>
      <c r="C311" s="32"/>
      <c r="D311" s="33" t="s">
        <v>358</v>
      </c>
      <c r="E311" s="32"/>
      <c r="F311" s="29">
        <v>4740098016076</v>
      </c>
      <c r="G311" s="32"/>
      <c r="H311" s="32">
        <v>180</v>
      </c>
      <c r="I311" s="3" t="s">
        <v>36</v>
      </c>
      <c r="J311" s="3" t="s">
        <v>339</v>
      </c>
      <c r="K311" s="30">
        <v>0.74</v>
      </c>
      <c r="L311" s="9"/>
      <c r="M311" s="23"/>
      <c r="N311" s="6">
        <f t="shared" si="94"/>
        <v>0.91759999999999997</v>
      </c>
      <c r="O311" s="22">
        <v>0.1</v>
      </c>
      <c r="P311" s="19" t="s">
        <v>37</v>
      </c>
      <c r="Q311" s="3" t="str">
        <f t="shared" si="95"/>
        <v>6 x 1,5 L</v>
      </c>
      <c r="R311" s="66"/>
    </row>
    <row r="312" spans="1:18" s="33" customFormat="1" x14ac:dyDescent="0.25">
      <c r="A312" s="2"/>
      <c r="B312" s="2"/>
      <c r="C312" s="32"/>
      <c r="E312" s="32"/>
      <c r="F312" s="29"/>
      <c r="G312" s="32"/>
      <c r="H312" s="32"/>
      <c r="I312" s="3"/>
      <c r="J312" s="3"/>
      <c r="K312" s="30"/>
      <c r="L312" s="9"/>
      <c r="M312" s="23"/>
      <c r="N312" s="6"/>
      <c r="O312" s="22"/>
      <c r="P312" s="19"/>
      <c r="Q312" s="3"/>
      <c r="R312" s="66"/>
    </row>
    <row r="313" spans="1:18" x14ac:dyDescent="0.25">
      <c r="C313" s="20"/>
      <c r="D313" s="21" t="s">
        <v>83</v>
      </c>
      <c r="F313" s="34"/>
      <c r="G313" s="1"/>
      <c r="H313" s="1"/>
      <c r="I313" s="1"/>
      <c r="J313" s="1"/>
      <c r="K313" s="30"/>
      <c r="L313" s="40"/>
      <c r="M313" s="34"/>
      <c r="N313" s="6"/>
      <c r="R313" s="2"/>
    </row>
    <row r="314" spans="1:18" x14ac:dyDescent="0.25">
      <c r="C314" s="1"/>
      <c r="D314" s="4" t="s">
        <v>178</v>
      </c>
      <c r="F314" s="34"/>
      <c r="G314" s="1"/>
      <c r="H314" s="1"/>
      <c r="I314" s="1"/>
      <c r="J314" s="1"/>
      <c r="K314" s="30"/>
      <c r="L314" s="40"/>
      <c r="M314" s="34"/>
      <c r="N314" s="6"/>
      <c r="R314" s="2"/>
    </row>
    <row r="315" spans="1:18" x14ac:dyDescent="0.25">
      <c r="A315" s="2" t="s">
        <v>160</v>
      </c>
      <c r="B315" s="2" t="s">
        <v>23</v>
      </c>
      <c r="C315" s="14"/>
      <c r="D315" s="2" t="s">
        <v>161</v>
      </c>
      <c r="F315" s="29">
        <v>4740098089636</v>
      </c>
      <c r="G315" s="1"/>
      <c r="H315" s="3">
        <v>360</v>
      </c>
      <c r="I315" s="3" t="s">
        <v>24</v>
      </c>
      <c r="J315" s="3" t="s">
        <v>333</v>
      </c>
      <c r="K315" s="30">
        <v>2.4500000000000002</v>
      </c>
      <c r="L315" s="40"/>
      <c r="M315" s="34"/>
      <c r="N315" s="6">
        <f>K315*1.24</f>
        <v>3.0380000000000003</v>
      </c>
      <c r="O315" s="22">
        <v>0.1</v>
      </c>
      <c r="P315" s="19" t="s">
        <v>37</v>
      </c>
      <c r="Q315" s="3" t="str">
        <f>CONCATENATE(P315," x ",J315)</f>
        <v>6 x 0,75 L</v>
      </c>
      <c r="R315" s="2"/>
    </row>
    <row r="316" spans="1:18" x14ac:dyDescent="0.25">
      <c r="A316" s="2" t="s">
        <v>160</v>
      </c>
      <c r="B316" s="2" t="s">
        <v>23</v>
      </c>
      <c r="C316" s="14"/>
      <c r="D316" s="2" t="s">
        <v>133</v>
      </c>
      <c r="F316" s="29">
        <v>4740098089629</v>
      </c>
      <c r="G316" s="1"/>
      <c r="H316" s="3">
        <v>360</v>
      </c>
      <c r="I316" s="3" t="s">
        <v>24</v>
      </c>
      <c r="J316" s="3" t="s">
        <v>333</v>
      </c>
      <c r="K316" s="30">
        <v>2.4500000000000002</v>
      </c>
      <c r="L316" s="40"/>
      <c r="M316" s="34"/>
      <c r="N316" s="6">
        <f>K316*1.24</f>
        <v>3.0380000000000003</v>
      </c>
      <c r="O316" s="22">
        <v>0.1</v>
      </c>
      <c r="P316" s="19" t="s">
        <v>37</v>
      </c>
      <c r="Q316" s="3" t="str">
        <f>CONCATENATE(P316," x ",J316)</f>
        <v>6 x 0,75 L</v>
      </c>
      <c r="R316" s="2"/>
    </row>
    <row r="317" spans="1:18" x14ac:dyDescent="0.25">
      <c r="C317" s="1"/>
      <c r="D317" s="24" t="s">
        <v>181</v>
      </c>
      <c r="F317" s="34"/>
      <c r="G317" s="1"/>
      <c r="H317" s="1"/>
      <c r="I317" s="1"/>
      <c r="J317" s="1"/>
      <c r="K317" s="30"/>
      <c r="L317" s="40"/>
      <c r="M317" s="34"/>
      <c r="N317" s="6"/>
      <c r="R317" s="2"/>
    </row>
    <row r="318" spans="1:18" x14ac:dyDescent="0.25">
      <c r="A318" s="2" t="s">
        <v>83</v>
      </c>
      <c r="B318" s="2" t="s">
        <v>23</v>
      </c>
      <c r="D318" s="2" t="s">
        <v>85</v>
      </c>
      <c r="F318" s="39">
        <v>4740098077954</v>
      </c>
      <c r="H318" s="3">
        <v>360</v>
      </c>
      <c r="I318" s="3" t="s">
        <v>24</v>
      </c>
      <c r="J318" s="3" t="s">
        <v>334</v>
      </c>
      <c r="K318" s="30">
        <v>0.46</v>
      </c>
      <c r="L318" s="9"/>
      <c r="M318" s="17"/>
      <c r="N318" s="6">
        <f t="shared" ref="N318:N342" si="96">K318*1.24</f>
        <v>0.57040000000000002</v>
      </c>
      <c r="O318" s="22">
        <v>0.1</v>
      </c>
      <c r="P318" s="19" t="s">
        <v>25</v>
      </c>
      <c r="Q318" s="3" t="str">
        <f t="shared" ref="Q318:Q342" si="97">CONCATENATE(P318," x ",J318)</f>
        <v>24 x 0,33 L</v>
      </c>
      <c r="R318" s="2"/>
    </row>
    <row r="319" spans="1:18" x14ac:dyDescent="0.25">
      <c r="A319" s="2" t="s">
        <v>83</v>
      </c>
      <c r="B319" s="2" t="s">
        <v>23</v>
      </c>
      <c r="C319" s="14"/>
      <c r="D319" s="2" t="s">
        <v>282</v>
      </c>
      <c r="F319" s="39">
        <v>4740098002192</v>
      </c>
      <c r="H319" s="3">
        <v>360</v>
      </c>
      <c r="I319" s="3" t="s">
        <v>24</v>
      </c>
      <c r="J319" s="3" t="s">
        <v>334</v>
      </c>
      <c r="K319" s="30">
        <v>0.93</v>
      </c>
      <c r="L319" s="9"/>
      <c r="M319" s="17"/>
      <c r="N319" s="6">
        <f t="shared" si="96"/>
        <v>1.1532</v>
      </c>
      <c r="O319" s="22">
        <v>0.1</v>
      </c>
      <c r="P319" s="19" t="s">
        <v>25</v>
      </c>
      <c r="Q319" s="3" t="str">
        <f t="shared" si="97"/>
        <v>24 x 0,33 L</v>
      </c>
      <c r="R319" s="2"/>
    </row>
    <row r="320" spans="1:18" x14ac:dyDescent="0.25">
      <c r="A320" s="2" t="s">
        <v>83</v>
      </c>
      <c r="B320" s="2" t="s">
        <v>39</v>
      </c>
      <c r="C320" s="14" t="s">
        <v>316</v>
      </c>
      <c r="D320" s="2" t="s">
        <v>425</v>
      </c>
      <c r="F320" s="39">
        <v>4740051002641</v>
      </c>
      <c r="H320" s="3">
        <v>360</v>
      </c>
      <c r="I320" s="3" t="s">
        <v>41</v>
      </c>
      <c r="J320" s="3" t="s">
        <v>334</v>
      </c>
      <c r="K320" s="30">
        <v>0.72</v>
      </c>
      <c r="L320" s="9"/>
      <c r="M320" s="17"/>
      <c r="N320" s="6">
        <f t="shared" si="96"/>
        <v>0.89279999999999993</v>
      </c>
      <c r="O320" s="22">
        <v>0.1</v>
      </c>
      <c r="P320" s="19" t="s">
        <v>25</v>
      </c>
      <c r="Q320" s="3" t="str">
        <f t="shared" ref="Q320:Q326" si="98">CONCATENATE(P320," x ",J320)</f>
        <v>24 x 0,33 L</v>
      </c>
      <c r="R320" s="2"/>
    </row>
    <row r="321" spans="1:18" x14ac:dyDescent="0.25">
      <c r="A321" s="2" t="s">
        <v>83</v>
      </c>
      <c r="B321" s="2" t="s">
        <v>39</v>
      </c>
      <c r="C321" s="14" t="s">
        <v>316</v>
      </c>
      <c r="D321" s="2" t="s">
        <v>426</v>
      </c>
      <c r="F321" s="39">
        <v>4740051002665</v>
      </c>
      <c r="H321" s="3">
        <v>360</v>
      </c>
      <c r="I321" s="3" t="s">
        <v>41</v>
      </c>
      <c r="J321" s="3" t="s">
        <v>334</v>
      </c>
      <c r="K321" s="30">
        <v>0.72</v>
      </c>
      <c r="L321" s="9"/>
      <c r="M321" s="17"/>
      <c r="N321" s="6">
        <f t="shared" ref="N321" si="99">K321*1.24</f>
        <v>0.89279999999999993</v>
      </c>
      <c r="O321" s="22">
        <v>0.1</v>
      </c>
      <c r="P321" s="19" t="s">
        <v>25</v>
      </c>
      <c r="Q321" s="3" t="str">
        <f t="shared" si="98"/>
        <v>24 x 0,33 L</v>
      </c>
      <c r="R321" s="2"/>
    </row>
    <row r="322" spans="1:18" x14ac:dyDescent="0.25">
      <c r="A322" s="2" t="s">
        <v>83</v>
      </c>
      <c r="B322" s="2" t="s">
        <v>39</v>
      </c>
      <c r="C322" s="14"/>
      <c r="D322" s="2" t="s">
        <v>360</v>
      </c>
      <c r="F322" s="39">
        <v>4740051001781</v>
      </c>
      <c r="H322" s="3">
        <v>360</v>
      </c>
      <c r="I322" s="3" t="s">
        <v>41</v>
      </c>
      <c r="J322" s="3" t="s">
        <v>334</v>
      </c>
      <c r="K322" s="30">
        <v>0.93</v>
      </c>
      <c r="L322" s="9"/>
      <c r="M322" s="17"/>
      <c r="N322" s="6">
        <f t="shared" ref="N322" si="100">K322*1.24</f>
        <v>1.1532</v>
      </c>
      <c r="O322" s="22">
        <v>0.1</v>
      </c>
      <c r="P322" s="19" t="s">
        <v>25</v>
      </c>
      <c r="Q322" s="3" t="str">
        <f t="shared" si="98"/>
        <v>24 x 0,33 L</v>
      </c>
      <c r="R322" s="2"/>
    </row>
    <row r="323" spans="1:18" x14ac:dyDescent="0.25">
      <c r="A323" s="2" t="s">
        <v>83</v>
      </c>
      <c r="B323" s="2" t="s">
        <v>39</v>
      </c>
      <c r="C323" s="14"/>
      <c r="D323" s="2" t="s">
        <v>361</v>
      </c>
      <c r="F323" s="39">
        <v>4740051001774</v>
      </c>
      <c r="H323" s="3">
        <v>360</v>
      </c>
      <c r="I323" s="3" t="s">
        <v>41</v>
      </c>
      <c r="J323" s="3" t="s">
        <v>334</v>
      </c>
      <c r="K323" s="30">
        <v>0.93</v>
      </c>
      <c r="L323" s="9"/>
      <c r="M323" s="17"/>
      <c r="N323" s="6">
        <f t="shared" si="96"/>
        <v>1.1532</v>
      </c>
      <c r="O323" s="22">
        <v>0.1</v>
      </c>
      <c r="P323" s="19" t="s">
        <v>25</v>
      </c>
      <c r="Q323" s="3" t="str">
        <f t="shared" si="98"/>
        <v>24 x 0,33 L</v>
      </c>
      <c r="R323" s="2"/>
    </row>
    <row r="324" spans="1:18" x14ac:dyDescent="0.25">
      <c r="A324" s="2" t="s">
        <v>83</v>
      </c>
      <c r="B324" s="2" t="s">
        <v>39</v>
      </c>
      <c r="C324" s="14"/>
      <c r="D324" s="2" t="s">
        <v>362</v>
      </c>
      <c r="F324" s="39">
        <v>4740051001767</v>
      </c>
      <c r="H324" s="3">
        <v>360</v>
      </c>
      <c r="I324" s="3" t="s">
        <v>41</v>
      </c>
      <c r="J324" s="3" t="s">
        <v>334</v>
      </c>
      <c r="K324" s="30">
        <v>0.93</v>
      </c>
      <c r="L324" s="9"/>
      <c r="M324" s="17"/>
      <c r="N324" s="6">
        <f t="shared" si="96"/>
        <v>1.1532</v>
      </c>
      <c r="O324" s="22">
        <v>0.1</v>
      </c>
      <c r="P324" s="19" t="s">
        <v>25</v>
      </c>
      <c r="Q324" s="3" t="str">
        <f t="shared" si="98"/>
        <v>24 x 0,33 L</v>
      </c>
      <c r="R324" s="2"/>
    </row>
    <row r="325" spans="1:18" x14ac:dyDescent="0.25">
      <c r="A325" s="2" t="s">
        <v>83</v>
      </c>
      <c r="B325" s="2" t="s">
        <v>39</v>
      </c>
      <c r="C325" s="14" t="s">
        <v>316</v>
      </c>
      <c r="D325" s="2" t="s">
        <v>410</v>
      </c>
      <c r="F325" s="39">
        <v>4740051002467</v>
      </c>
      <c r="H325" s="3">
        <v>360</v>
      </c>
      <c r="I325" s="3" t="s">
        <v>41</v>
      </c>
      <c r="J325" s="3" t="s">
        <v>334</v>
      </c>
      <c r="K325" s="30">
        <v>0.93</v>
      </c>
      <c r="L325" s="9"/>
      <c r="M325" s="17"/>
      <c r="N325" s="6">
        <f t="shared" ref="N325" si="101">K325*1.24</f>
        <v>1.1532</v>
      </c>
      <c r="O325" s="22">
        <v>0.1</v>
      </c>
      <c r="P325" s="19" t="s">
        <v>25</v>
      </c>
      <c r="Q325" s="3" t="str">
        <f t="shared" si="98"/>
        <v>24 x 0,33 L</v>
      </c>
      <c r="R325" s="2"/>
    </row>
    <row r="326" spans="1:18" x14ac:dyDescent="0.25">
      <c r="A326" s="2" t="s">
        <v>83</v>
      </c>
      <c r="B326" s="2" t="s">
        <v>39</v>
      </c>
      <c r="C326" s="14" t="s">
        <v>316</v>
      </c>
      <c r="D326" s="2" t="s">
        <v>411</v>
      </c>
      <c r="F326" s="39">
        <v>4740051002474</v>
      </c>
      <c r="H326" s="3">
        <v>360</v>
      </c>
      <c r="I326" s="3" t="s">
        <v>41</v>
      </c>
      <c r="J326" s="3" t="s">
        <v>334</v>
      </c>
      <c r="K326" s="30">
        <v>0.93</v>
      </c>
      <c r="L326" s="9"/>
      <c r="M326" s="17"/>
      <c r="N326" s="6">
        <f t="shared" ref="N326" si="102">K326*1.24</f>
        <v>1.1532</v>
      </c>
      <c r="O326" s="22">
        <v>0.1</v>
      </c>
      <c r="P326" s="19" t="s">
        <v>25</v>
      </c>
      <c r="Q326" s="3" t="str">
        <f t="shared" si="98"/>
        <v>24 x 0,33 L</v>
      </c>
      <c r="R326" s="2"/>
    </row>
    <row r="327" spans="1:18" x14ac:dyDescent="0.25">
      <c r="A327" s="2" t="s">
        <v>83</v>
      </c>
      <c r="B327" s="2" t="s">
        <v>36</v>
      </c>
      <c r="D327" s="2" t="s">
        <v>85</v>
      </c>
      <c r="E327" s="32"/>
      <c r="F327" s="29">
        <v>4740098078043</v>
      </c>
      <c r="H327" s="3">
        <v>180</v>
      </c>
      <c r="I327" s="3" t="s">
        <v>36</v>
      </c>
      <c r="J327" s="3" t="s">
        <v>335</v>
      </c>
      <c r="K327" s="30">
        <v>0.63</v>
      </c>
      <c r="L327" s="9"/>
      <c r="M327" s="23"/>
      <c r="N327" s="6">
        <f t="shared" si="96"/>
        <v>0.78120000000000001</v>
      </c>
      <c r="O327" s="22">
        <v>0.1</v>
      </c>
      <c r="P327" s="19" t="s">
        <v>53</v>
      </c>
      <c r="Q327" s="3" t="str">
        <f t="shared" si="97"/>
        <v>12 x 0,5 L</v>
      </c>
      <c r="R327" s="2"/>
    </row>
    <row r="328" spans="1:18" x14ac:dyDescent="0.25">
      <c r="A328" s="2" t="s">
        <v>83</v>
      </c>
      <c r="B328" s="2" t="s">
        <v>36</v>
      </c>
      <c r="D328" s="2" t="s">
        <v>87</v>
      </c>
      <c r="E328" s="32"/>
      <c r="F328" s="29">
        <v>4740098078715</v>
      </c>
      <c r="H328" s="3">
        <v>180</v>
      </c>
      <c r="I328" s="3" t="s">
        <v>36</v>
      </c>
      <c r="J328" s="3" t="s">
        <v>335</v>
      </c>
      <c r="K328" s="30">
        <v>0.63</v>
      </c>
      <c r="L328" s="9"/>
      <c r="M328" s="23"/>
      <c r="N328" s="6">
        <f t="shared" si="96"/>
        <v>0.78120000000000001</v>
      </c>
      <c r="O328" s="22">
        <v>0.1</v>
      </c>
      <c r="P328" s="19" t="s">
        <v>53</v>
      </c>
      <c r="Q328" s="3" t="str">
        <f t="shared" si="97"/>
        <v>12 x 0,5 L</v>
      </c>
      <c r="R328" s="2"/>
    </row>
    <row r="329" spans="1:18" x14ac:dyDescent="0.25">
      <c r="A329" s="2" t="s">
        <v>83</v>
      </c>
      <c r="B329" s="2" t="s">
        <v>36</v>
      </c>
      <c r="C329" s="10"/>
      <c r="D329" s="2" t="s">
        <v>214</v>
      </c>
      <c r="E329" s="32"/>
      <c r="F329" s="29">
        <v>4740098094883</v>
      </c>
      <c r="H329" s="3">
        <v>180</v>
      </c>
      <c r="I329" s="3" t="s">
        <v>36</v>
      </c>
      <c r="J329" s="3" t="s">
        <v>335</v>
      </c>
      <c r="K329" s="30">
        <v>0.63</v>
      </c>
      <c r="L329" s="9"/>
      <c r="M329" s="23"/>
      <c r="N329" s="6">
        <f t="shared" si="96"/>
        <v>0.78120000000000001</v>
      </c>
      <c r="O329" s="22">
        <v>0.1</v>
      </c>
      <c r="P329" s="19" t="s">
        <v>53</v>
      </c>
      <c r="Q329" s="3" t="str">
        <f t="shared" si="97"/>
        <v>12 x 0,5 L</v>
      </c>
      <c r="R329" s="2"/>
    </row>
    <row r="330" spans="1:18" x14ac:dyDescent="0.25">
      <c r="A330" s="2" t="s">
        <v>83</v>
      </c>
      <c r="B330" s="2" t="s">
        <v>36</v>
      </c>
      <c r="C330" s="14"/>
      <c r="D330" s="2" t="s">
        <v>321</v>
      </c>
      <c r="E330" s="32"/>
      <c r="F330" s="29">
        <v>4740051001514</v>
      </c>
      <c r="H330" s="3">
        <v>180</v>
      </c>
      <c r="I330" s="3" t="s">
        <v>36</v>
      </c>
      <c r="J330" s="3" t="s">
        <v>335</v>
      </c>
      <c r="K330" s="30">
        <v>0.63</v>
      </c>
      <c r="L330" s="9"/>
      <c r="M330" s="23"/>
      <c r="N330" s="6">
        <f t="shared" si="96"/>
        <v>0.78120000000000001</v>
      </c>
      <c r="O330" s="22">
        <v>0.1</v>
      </c>
      <c r="P330" s="19" t="s">
        <v>53</v>
      </c>
      <c r="Q330" s="3" t="str">
        <f>CONCATENATE(P330," x ",J330)</f>
        <v>12 x 0,5 L</v>
      </c>
      <c r="R330" s="2"/>
    </row>
    <row r="331" spans="1:18" x14ac:dyDescent="0.25">
      <c r="A331" s="2" t="s">
        <v>83</v>
      </c>
      <c r="B331" s="2" t="s">
        <v>36</v>
      </c>
      <c r="D331" s="2" t="s">
        <v>88</v>
      </c>
      <c r="E331" s="32"/>
      <c r="F331" s="29">
        <v>4740098078722</v>
      </c>
      <c r="H331" s="3">
        <v>180</v>
      </c>
      <c r="I331" s="3" t="s">
        <v>36</v>
      </c>
      <c r="J331" s="3" t="s">
        <v>335</v>
      </c>
      <c r="K331" s="30">
        <v>0.63</v>
      </c>
      <c r="L331" s="9"/>
      <c r="M331" s="23"/>
      <c r="N331" s="6">
        <f t="shared" si="96"/>
        <v>0.78120000000000001</v>
      </c>
      <c r="O331" s="22">
        <v>0.1</v>
      </c>
      <c r="P331" s="19" t="s">
        <v>53</v>
      </c>
      <c r="Q331" s="3" t="str">
        <f t="shared" si="97"/>
        <v>12 x 0,5 L</v>
      </c>
      <c r="R331" s="2"/>
    </row>
    <row r="332" spans="1:18" collapsed="1" x14ac:dyDescent="0.25">
      <c r="A332" s="2" t="s">
        <v>83</v>
      </c>
      <c r="B332" s="2" t="s">
        <v>36</v>
      </c>
      <c r="C332" s="14"/>
      <c r="D332" s="2" t="s">
        <v>255</v>
      </c>
      <c r="E332" s="32"/>
      <c r="F332" s="29">
        <v>4740098098119</v>
      </c>
      <c r="H332" s="3">
        <v>180</v>
      </c>
      <c r="I332" s="3" t="s">
        <v>36</v>
      </c>
      <c r="J332" s="3" t="s">
        <v>335</v>
      </c>
      <c r="K332" s="30">
        <v>0.63</v>
      </c>
      <c r="L332" s="9"/>
      <c r="M332" s="23"/>
      <c r="N332" s="6">
        <f t="shared" si="96"/>
        <v>0.78120000000000001</v>
      </c>
      <c r="O332" s="22">
        <v>0.1</v>
      </c>
      <c r="P332" s="19" t="s">
        <v>53</v>
      </c>
      <c r="Q332" s="3" t="str">
        <f t="shared" si="97"/>
        <v>12 x 0,5 L</v>
      </c>
      <c r="R332" s="2"/>
    </row>
    <row r="333" spans="1:18" x14ac:dyDescent="0.25">
      <c r="A333" s="2" t="s">
        <v>83</v>
      </c>
      <c r="B333" s="2" t="s">
        <v>36</v>
      </c>
      <c r="C333" s="14"/>
      <c r="D333" s="2" t="s">
        <v>284</v>
      </c>
      <c r="E333" s="32"/>
      <c r="F333" s="29">
        <v>4740098002253</v>
      </c>
      <c r="H333" s="3">
        <v>180</v>
      </c>
      <c r="I333" s="3" t="s">
        <v>36</v>
      </c>
      <c r="J333" s="3" t="s">
        <v>335</v>
      </c>
      <c r="K333" s="30">
        <v>0.63</v>
      </c>
      <c r="L333" s="9"/>
      <c r="M333" s="23"/>
      <c r="N333" s="6">
        <f t="shared" si="96"/>
        <v>0.78120000000000001</v>
      </c>
      <c r="O333" s="22">
        <v>0.1</v>
      </c>
      <c r="P333" s="19" t="s">
        <v>53</v>
      </c>
      <c r="Q333" s="3" t="str">
        <f t="shared" si="97"/>
        <v>12 x 0,5 L</v>
      </c>
      <c r="R333" s="2"/>
    </row>
    <row r="334" spans="1:18" x14ac:dyDescent="0.25">
      <c r="A334" s="2" t="s">
        <v>83</v>
      </c>
      <c r="B334" s="2" t="s">
        <v>36</v>
      </c>
      <c r="C334" s="14"/>
      <c r="D334" s="2" t="s">
        <v>403</v>
      </c>
      <c r="E334" s="32"/>
      <c r="F334" s="29">
        <v>4740051002313</v>
      </c>
      <c r="H334" s="3">
        <v>180</v>
      </c>
      <c r="I334" s="3" t="s">
        <v>36</v>
      </c>
      <c r="J334" s="3" t="s">
        <v>335</v>
      </c>
      <c r="K334" s="30">
        <v>0.63</v>
      </c>
      <c r="L334" s="9"/>
      <c r="M334" s="23"/>
      <c r="N334" s="6">
        <f t="shared" ref="N334" si="103">K334*1.24</f>
        <v>0.78120000000000001</v>
      </c>
      <c r="O334" s="22">
        <v>0.1</v>
      </c>
      <c r="P334" s="19" t="s">
        <v>53</v>
      </c>
      <c r="Q334" s="3" t="str">
        <f t="shared" ref="Q334" si="104">CONCATENATE(P334," x ",J334)</f>
        <v>12 x 0,5 L</v>
      </c>
      <c r="R334" s="2"/>
    </row>
    <row r="335" spans="1:18" x14ac:dyDescent="0.25">
      <c r="A335" s="2" t="s">
        <v>83</v>
      </c>
      <c r="B335" s="2" t="s">
        <v>36</v>
      </c>
      <c r="C335" s="14"/>
      <c r="D335" s="2" t="s">
        <v>85</v>
      </c>
      <c r="E335" s="32"/>
      <c r="F335" s="29">
        <v>4740051001958</v>
      </c>
      <c r="H335" s="3">
        <v>180</v>
      </c>
      <c r="I335" s="3" t="s">
        <v>36</v>
      </c>
      <c r="J335" s="3" t="s">
        <v>385</v>
      </c>
      <c r="K335" s="30">
        <v>0.99</v>
      </c>
      <c r="L335" s="9"/>
      <c r="M335" s="23"/>
      <c r="N335" s="6">
        <f t="shared" si="96"/>
        <v>1.2276</v>
      </c>
      <c r="O335" s="22">
        <v>0.1</v>
      </c>
      <c r="P335" s="19" t="s">
        <v>37</v>
      </c>
      <c r="Q335" s="3" t="str">
        <f>CONCATENATE(P335," x ",J335)</f>
        <v>6 x 1 L</v>
      </c>
      <c r="R335" s="2"/>
    </row>
    <row r="336" spans="1:18" x14ac:dyDescent="0.25">
      <c r="A336" s="2" t="s">
        <v>83</v>
      </c>
      <c r="B336" s="2" t="s">
        <v>36</v>
      </c>
      <c r="D336" s="2" t="s">
        <v>85</v>
      </c>
      <c r="F336" s="29">
        <v>4740098016014</v>
      </c>
      <c r="G336" s="32"/>
      <c r="H336" s="32">
        <v>180</v>
      </c>
      <c r="I336" s="3" t="s">
        <v>36</v>
      </c>
      <c r="J336" s="3" t="s">
        <v>339</v>
      </c>
      <c r="K336" s="30">
        <v>1.1200000000000001</v>
      </c>
      <c r="L336" s="9"/>
      <c r="M336" s="23"/>
      <c r="N336" s="6">
        <f t="shared" si="96"/>
        <v>1.3888</v>
      </c>
      <c r="O336" s="22">
        <v>0.1</v>
      </c>
      <c r="P336" s="19" t="s">
        <v>37</v>
      </c>
      <c r="Q336" s="3" t="str">
        <f t="shared" si="97"/>
        <v>6 x 1,5 L</v>
      </c>
      <c r="R336" s="2"/>
    </row>
    <row r="337" spans="1:18" x14ac:dyDescent="0.25">
      <c r="A337" s="2" t="s">
        <v>83</v>
      </c>
      <c r="B337" s="2" t="s">
        <v>36</v>
      </c>
      <c r="C337" s="32"/>
      <c r="D337" s="33" t="s">
        <v>87</v>
      </c>
      <c r="E337" s="32"/>
      <c r="F337" s="29">
        <v>4740098016342</v>
      </c>
      <c r="H337" s="3">
        <v>180</v>
      </c>
      <c r="I337" s="3" t="s">
        <v>36</v>
      </c>
      <c r="J337" s="3" t="s">
        <v>339</v>
      </c>
      <c r="K337" s="30">
        <v>1.1200000000000001</v>
      </c>
      <c r="L337" s="9"/>
      <c r="M337" s="23"/>
      <c r="N337" s="6">
        <f t="shared" si="96"/>
        <v>1.3888</v>
      </c>
      <c r="O337" s="22">
        <v>0.1</v>
      </c>
      <c r="P337" s="19" t="s">
        <v>37</v>
      </c>
      <c r="Q337" s="3" t="str">
        <f t="shared" si="97"/>
        <v>6 x 1,5 L</v>
      </c>
      <c r="R337" s="2"/>
    </row>
    <row r="338" spans="1:18" x14ac:dyDescent="0.25">
      <c r="A338" s="2" t="s">
        <v>83</v>
      </c>
      <c r="B338" s="2" t="s">
        <v>36</v>
      </c>
      <c r="C338" s="10"/>
      <c r="D338" s="33" t="s">
        <v>214</v>
      </c>
      <c r="E338" s="32"/>
      <c r="F338" s="29">
        <v>4740098094890</v>
      </c>
      <c r="H338" s="3">
        <v>180</v>
      </c>
      <c r="I338" s="3" t="s">
        <v>36</v>
      </c>
      <c r="J338" s="3" t="s">
        <v>339</v>
      </c>
      <c r="K338" s="30">
        <v>1.1200000000000001</v>
      </c>
      <c r="L338" s="9"/>
      <c r="M338" s="23"/>
      <c r="N338" s="6">
        <f t="shared" si="96"/>
        <v>1.3888</v>
      </c>
      <c r="O338" s="22">
        <v>0.1</v>
      </c>
      <c r="P338" s="19" t="s">
        <v>37</v>
      </c>
      <c r="Q338" s="3" t="str">
        <f t="shared" si="97"/>
        <v>6 x 1,5 L</v>
      </c>
      <c r="R338" s="2"/>
    </row>
    <row r="339" spans="1:18" x14ac:dyDescent="0.25">
      <c r="A339" s="2" t="s">
        <v>83</v>
      </c>
      <c r="B339" s="2" t="s">
        <v>36</v>
      </c>
      <c r="C339" s="10"/>
      <c r="D339" s="33" t="s">
        <v>321</v>
      </c>
      <c r="E339" s="32"/>
      <c r="F339" s="29">
        <v>4740051001507</v>
      </c>
      <c r="H339" s="3">
        <v>180</v>
      </c>
      <c r="I339" s="3" t="s">
        <v>36</v>
      </c>
      <c r="J339" s="3" t="s">
        <v>339</v>
      </c>
      <c r="K339" s="30">
        <v>1.1200000000000001</v>
      </c>
      <c r="L339" s="9"/>
      <c r="M339" s="23"/>
      <c r="N339" s="6">
        <f t="shared" si="96"/>
        <v>1.3888</v>
      </c>
      <c r="O339" s="22">
        <v>0.1</v>
      </c>
      <c r="P339" s="19" t="s">
        <v>37</v>
      </c>
      <c r="Q339" s="3" t="str">
        <f>CONCATENATE(P339," x ",J339)</f>
        <v>6 x 1,5 L</v>
      </c>
      <c r="R339" s="2"/>
    </row>
    <row r="340" spans="1:18" collapsed="1" x14ac:dyDescent="0.25">
      <c r="A340" s="2" t="s">
        <v>83</v>
      </c>
      <c r="B340" s="2" t="s">
        <v>36</v>
      </c>
      <c r="D340" s="2" t="s">
        <v>88</v>
      </c>
      <c r="E340" s="32"/>
      <c r="F340" s="29">
        <v>4740098072171</v>
      </c>
      <c r="H340" s="3">
        <v>180</v>
      </c>
      <c r="I340" s="3" t="s">
        <v>36</v>
      </c>
      <c r="J340" s="3" t="s">
        <v>339</v>
      </c>
      <c r="K340" s="30">
        <v>1.1200000000000001</v>
      </c>
      <c r="L340" s="9"/>
      <c r="M340" s="23"/>
      <c r="N340" s="6">
        <f t="shared" si="96"/>
        <v>1.3888</v>
      </c>
      <c r="O340" s="22">
        <v>0.1</v>
      </c>
      <c r="P340" s="19" t="s">
        <v>37</v>
      </c>
      <c r="Q340" s="3" t="str">
        <f t="shared" si="97"/>
        <v>6 x 1,5 L</v>
      </c>
      <c r="R340" s="2"/>
    </row>
    <row r="341" spans="1:18" x14ac:dyDescent="0.25">
      <c r="A341" s="2" t="s">
        <v>83</v>
      </c>
      <c r="B341" s="2" t="s">
        <v>36</v>
      </c>
      <c r="C341" s="14"/>
      <c r="D341" s="2" t="s">
        <v>255</v>
      </c>
      <c r="F341" s="29">
        <v>4740098098126</v>
      </c>
      <c r="G341" s="32"/>
      <c r="H341" s="32">
        <v>180</v>
      </c>
      <c r="I341" s="3" t="s">
        <v>36</v>
      </c>
      <c r="J341" s="3" t="s">
        <v>339</v>
      </c>
      <c r="K341" s="30">
        <v>1.1200000000000001</v>
      </c>
      <c r="L341" s="9"/>
      <c r="M341" s="23"/>
      <c r="N341" s="6">
        <f t="shared" si="96"/>
        <v>1.3888</v>
      </c>
      <c r="O341" s="22">
        <v>0.1</v>
      </c>
      <c r="P341" s="19" t="s">
        <v>37</v>
      </c>
      <c r="Q341" s="3" t="str">
        <f t="shared" si="97"/>
        <v>6 x 1,5 L</v>
      </c>
      <c r="R341" s="2"/>
    </row>
    <row r="342" spans="1:18" x14ac:dyDescent="0.25">
      <c r="A342" s="2" t="s">
        <v>83</v>
      </c>
      <c r="B342" s="2" t="s">
        <v>36</v>
      </c>
      <c r="C342" s="14"/>
      <c r="D342" s="2" t="s">
        <v>284</v>
      </c>
      <c r="F342" s="29">
        <v>4740098002260</v>
      </c>
      <c r="G342" s="32"/>
      <c r="H342" s="32">
        <v>180</v>
      </c>
      <c r="I342" s="3" t="s">
        <v>36</v>
      </c>
      <c r="J342" s="3" t="s">
        <v>339</v>
      </c>
      <c r="K342" s="30">
        <v>1.1200000000000001</v>
      </c>
      <c r="L342" s="9"/>
      <c r="M342" s="23"/>
      <c r="N342" s="6">
        <f t="shared" si="96"/>
        <v>1.3888</v>
      </c>
      <c r="O342" s="22">
        <v>0.1</v>
      </c>
      <c r="P342" s="19" t="s">
        <v>37</v>
      </c>
      <c r="Q342" s="3" t="str">
        <f t="shared" si="97"/>
        <v>6 x 1,5 L</v>
      </c>
      <c r="R342" s="2"/>
    </row>
    <row r="343" spans="1:18" x14ac:dyDescent="0.25">
      <c r="A343" s="2" t="s">
        <v>83</v>
      </c>
      <c r="B343" s="2" t="s">
        <v>36</v>
      </c>
      <c r="C343" s="14"/>
      <c r="D343" s="2" t="s">
        <v>403</v>
      </c>
      <c r="F343" s="29">
        <v>4740051002320</v>
      </c>
      <c r="G343" s="32"/>
      <c r="H343" s="32">
        <v>180</v>
      </c>
      <c r="I343" s="3" t="s">
        <v>36</v>
      </c>
      <c r="J343" s="3" t="s">
        <v>339</v>
      </c>
      <c r="K343" s="30">
        <v>1.1200000000000001</v>
      </c>
      <c r="L343" s="9"/>
      <c r="M343" s="23"/>
      <c r="N343" s="6">
        <f t="shared" ref="N343" si="105">K343*1.24</f>
        <v>1.3888</v>
      </c>
      <c r="O343" s="22">
        <v>0.1</v>
      </c>
      <c r="P343" s="19" t="s">
        <v>37</v>
      </c>
      <c r="Q343" s="3" t="str">
        <f t="shared" ref="Q343" si="106">CONCATENATE(P343," x ",J343)</f>
        <v>6 x 1,5 L</v>
      </c>
      <c r="R343" s="2"/>
    </row>
    <row r="344" spans="1:18" x14ac:dyDescent="0.25">
      <c r="C344" s="14"/>
      <c r="D344" s="4" t="s">
        <v>187</v>
      </c>
      <c r="F344" s="29"/>
      <c r="G344" s="32"/>
      <c r="H344" s="32"/>
      <c r="K344" s="30"/>
      <c r="L344" s="9"/>
      <c r="M344" s="23"/>
      <c r="N344" s="6"/>
      <c r="R344" s="2"/>
    </row>
    <row r="345" spans="1:18" x14ac:dyDescent="0.25">
      <c r="A345" s="2" t="s">
        <v>83</v>
      </c>
      <c r="B345" s="2" t="s">
        <v>36</v>
      </c>
      <c r="C345" s="14"/>
      <c r="D345" s="2" t="s">
        <v>398</v>
      </c>
      <c r="F345" s="29">
        <v>4740098004424</v>
      </c>
      <c r="G345" s="1"/>
      <c r="H345" s="3">
        <v>180</v>
      </c>
      <c r="I345" s="3" t="s">
        <v>36</v>
      </c>
      <c r="J345" s="3" t="s">
        <v>335</v>
      </c>
      <c r="K345" s="30">
        <v>0.94</v>
      </c>
      <c r="L345" s="40"/>
      <c r="M345" s="34"/>
      <c r="N345" s="6">
        <f t="shared" ref="N345:N346" si="107">K345*1.24</f>
        <v>1.1656</v>
      </c>
      <c r="O345" s="22">
        <v>0.1</v>
      </c>
      <c r="P345" s="19" t="s">
        <v>53</v>
      </c>
      <c r="Q345" s="3" t="str">
        <f>CONCATENATE(P345," x ",J345)</f>
        <v>12 x 0,5 L</v>
      </c>
      <c r="R345" s="2"/>
    </row>
    <row r="346" spans="1:18" x14ac:dyDescent="0.25">
      <c r="A346" s="2" t="s">
        <v>83</v>
      </c>
      <c r="B346" s="2" t="s">
        <v>36</v>
      </c>
      <c r="C346" s="14"/>
      <c r="D346" s="2" t="s">
        <v>399</v>
      </c>
      <c r="F346" s="29">
        <v>4740098004431</v>
      </c>
      <c r="G346" s="1"/>
      <c r="H346" s="3">
        <v>180</v>
      </c>
      <c r="I346" s="3" t="s">
        <v>36</v>
      </c>
      <c r="J346" s="3" t="s">
        <v>335</v>
      </c>
      <c r="K346" s="30">
        <v>0.94</v>
      </c>
      <c r="L346" s="40"/>
      <c r="M346" s="34"/>
      <c r="N346" s="6">
        <f t="shared" si="107"/>
        <v>1.1656</v>
      </c>
      <c r="O346" s="22">
        <v>0.1</v>
      </c>
      <c r="P346" s="19" t="s">
        <v>53</v>
      </c>
      <c r="Q346" s="3" t="str">
        <f t="shared" ref="Q346" si="108">CONCATENATE(P346," x ",J346)</f>
        <v>12 x 0,5 L</v>
      </c>
      <c r="R346" s="2"/>
    </row>
    <row r="347" spans="1:18" x14ac:dyDescent="0.25">
      <c r="A347" s="2" t="s">
        <v>83</v>
      </c>
      <c r="B347" s="2" t="s">
        <v>36</v>
      </c>
      <c r="C347" s="14"/>
      <c r="D347" s="2" t="s">
        <v>188</v>
      </c>
      <c r="F347" s="29">
        <v>4740098092049</v>
      </c>
      <c r="G347" s="1"/>
      <c r="H347" s="3">
        <v>180</v>
      </c>
      <c r="I347" s="3" t="s">
        <v>36</v>
      </c>
      <c r="J347" s="3" t="s">
        <v>385</v>
      </c>
      <c r="K347" s="30">
        <v>1.19</v>
      </c>
      <c r="L347" s="40"/>
      <c r="M347" s="34"/>
      <c r="N347" s="6">
        <f t="shared" ref="N347:N351" si="109">K347*1.24</f>
        <v>1.4756</v>
      </c>
      <c r="O347" s="22">
        <v>0.1</v>
      </c>
      <c r="P347" s="19" t="s">
        <v>37</v>
      </c>
      <c r="Q347" s="3" t="str">
        <f t="shared" ref="Q347:Q351" si="110">CONCATENATE(P347," x ",J347)</f>
        <v>6 x 1 L</v>
      </c>
      <c r="R347" s="2"/>
    </row>
    <row r="348" spans="1:18" x14ac:dyDescent="0.25">
      <c r="A348" s="2" t="s">
        <v>83</v>
      </c>
      <c r="B348" s="2" t="s">
        <v>36</v>
      </c>
      <c r="C348" s="14"/>
      <c r="D348" s="2" t="s">
        <v>189</v>
      </c>
      <c r="F348" s="29">
        <v>4740098092025</v>
      </c>
      <c r="G348" s="1"/>
      <c r="H348" s="3">
        <v>180</v>
      </c>
      <c r="I348" s="3" t="s">
        <v>36</v>
      </c>
      <c r="J348" s="3" t="s">
        <v>385</v>
      </c>
      <c r="K348" s="30">
        <v>1.19</v>
      </c>
      <c r="L348" s="40"/>
      <c r="M348" s="34"/>
      <c r="N348" s="6">
        <f t="shared" si="109"/>
        <v>1.4756</v>
      </c>
      <c r="O348" s="22">
        <v>0.1</v>
      </c>
      <c r="P348" s="19" t="s">
        <v>37</v>
      </c>
      <c r="Q348" s="3" t="str">
        <f t="shared" si="110"/>
        <v>6 x 1 L</v>
      </c>
      <c r="R348" s="2"/>
    </row>
    <row r="349" spans="1:18" x14ac:dyDescent="0.25">
      <c r="A349" s="2" t="s">
        <v>83</v>
      </c>
      <c r="B349" s="2" t="s">
        <v>36</v>
      </c>
      <c r="C349" s="10"/>
      <c r="D349" s="2" t="s">
        <v>210</v>
      </c>
      <c r="F349" s="29">
        <v>4740098094920</v>
      </c>
      <c r="G349" s="1"/>
      <c r="H349" s="3">
        <v>180</v>
      </c>
      <c r="I349" s="3" t="s">
        <v>36</v>
      </c>
      <c r="J349" s="3" t="s">
        <v>385</v>
      </c>
      <c r="K349" s="30">
        <v>1.19</v>
      </c>
      <c r="L349" s="40"/>
      <c r="M349" s="34"/>
      <c r="N349" s="6">
        <f t="shared" si="109"/>
        <v>1.4756</v>
      </c>
      <c r="O349" s="22">
        <v>0.1</v>
      </c>
      <c r="P349" s="19" t="s">
        <v>37</v>
      </c>
      <c r="Q349" s="3" t="str">
        <f t="shared" si="110"/>
        <v>6 x 1 L</v>
      </c>
      <c r="R349" s="2"/>
    </row>
    <row r="350" spans="1:18" x14ac:dyDescent="0.25">
      <c r="A350" s="2" t="s">
        <v>83</v>
      </c>
      <c r="B350" s="2" t="s">
        <v>36</v>
      </c>
      <c r="C350" s="14"/>
      <c r="D350" s="2" t="s">
        <v>295</v>
      </c>
      <c r="F350" s="29">
        <v>4740098002031</v>
      </c>
      <c r="G350" s="1"/>
      <c r="H350" s="3">
        <v>180</v>
      </c>
      <c r="I350" s="3" t="s">
        <v>36</v>
      </c>
      <c r="J350" s="3" t="s">
        <v>385</v>
      </c>
      <c r="K350" s="30">
        <v>1.19</v>
      </c>
      <c r="L350" s="40"/>
      <c r="M350" s="34"/>
      <c r="N350" s="6">
        <f t="shared" si="109"/>
        <v>1.4756</v>
      </c>
      <c r="O350" s="22">
        <v>0.1</v>
      </c>
      <c r="P350" s="19" t="s">
        <v>37</v>
      </c>
      <c r="Q350" s="3" t="str">
        <f t="shared" si="110"/>
        <v>6 x 1 L</v>
      </c>
      <c r="R350" s="2"/>
    </row>
    <row r="351" spans="1:18" x14ac:dyDescent="0.25">
      <c r="A351" s="2" t="s">
        <v>83</v>
      </c>
      <c r="B351" s="2" t="s">
        <v>36</v>
      </c>
      <c r="D351" s="2" t="s">
        <v>90</v>
      </c>
      <c r="F351" s="29">
        <v>4740098016106</v>
      </c>
      <c r="H351" s="3">
        <v>180</v>
      </c>
      <c r="I351" s="3" t="s">
        <v>36</v>
      </c>
      <c r="J351" s="3" t="s">
        <v>339</v>
      </c>
      <c r="K351" s="30">
        <v>1.19</v>
      </c>
      <c r="L351" s="9"/>
      <c r="M351" s="23"/>
      <c r="N351" s="6">
        <f t="shared" si="109"/>
        <v>1.4756</v>
      </c>
      <c r="O351" s="22">
        <v>0.1</v>
      </c>
      <c r="P351" s="19" t="s">
        <v>37</v>
      </c>
      <c r="Q351" s="3" t="str">
        <f t="shared" si="110"/>
        <v>6 x 1,5 L</v>
      </c>
      <c r="R351" s="2"/>
    </row>
    <row r="352" spans="1:18" x14ac:dyDescent="0.25">
      <c r="D352" s="4" t="s">
        <v>179</v>
      </c>
      <c r="F352" s="29"/>
      <c r="K352" s="30"/>
      <c r="L352" s="9"/>
      <c r="M352" s="23"/>
      <c r="N352" s="6"/>
      <c r="R352" s="2"/>
    </row>
    <row r="353" spans="1:18" x14ac:dyDescent="0.25">
      <c r="A353" s="2" t="s">
        <v>83</v>
      </c>
      <c r="B353" s="2" t="s">
        <v>39</v>
      </c>
      <c r="C353" s="14"/>
      <c r="D353" s="2" t="s">
        <v>243</v>
      </c>
      <c r="F353" s="29">
        <v>4740098097211</v>
      </c>
      <c r="H353" s="3">
        <v>360</v>
      </c>
      <c r="I353" s="3" t="s">
        <v>41</v>
      </c>
      <c r="J353" s="3" t="s">
        <v>338</v>
      </c>
      <c r="K353" s="30">
        <v>0.61199999999999999</v>
      </c>
      <c r="L353" s="9"/>
      <c r="M353" s="23"/>
      <c r="N353" s="6">
        <f>K353*1.24</f>
        <v>0.75888</v>
      </c>
      <c r="O353" s="22">
        <v>0.1</v>
      </c>
      <c r="P353" s="19" t="s">
        <v>53</v>
      </c>
      <c r="Q353" s="3" t="str">
        <f>CONCATENATE(P353," x ",J353)</f>
        <v>12 x 0,355 L</v>
      </c>
      <c r="R353" s="2"/>
    </row>
    <row r="354" spans="1:18" collapsed="1" x14ac:dyDescent="0.25">
      <c r="A354" s="2" t="s">
        <v>83</v>
      </c>
      <c r="B354" s="2" t="s">
        <v>39</v>
      </c>
      <c r="C354" s="14"/>
      <c r="D354" s="2" t="s">
        <v>244</v>
      </c>
      <c r="F354" s="29">
        <v>4740098097228</v>
      </c>
      <c r="H354" s="3">
        <v>360</v>
      </c>
      <c r="I354" s="3" t="s">
        <v>342</v>
      </c>
      <c r="K354" s="30">
        <f>K353*12</f>
        <v>7.3439999999999994</v>
      </c>
      <c r="L354" s="9"/>
      <c r="M354" s="23"/>
      <c r="N354" s="6">
        <f>K354*1.24</f>
        <v>9.10656</v>
      </c>
      <c r="O354" s="22">
        <v>1.2</v>
      </c>
      <c r="P354" s="19" t="s">
        <v>40</v>
      </c>
      <c r="Q354" s="3" t="str">
        <f>CONCATENATE(P354," x ",I354)</f>
        <v>1 x 12 x 0,355 L purk</v>
      </c>
      <c r="R354" s="2"/>
    </row>
    <row r="355" spans="1:18" collapsed="1" x14ac:dyDescent="0.25">
      <c r="A355" s="2" t="s">
        <v>83</v>
      </c>
      <c r="B355" s="2" t="s">
        <v>36</v>
      </c>
      <c r="D355" s="2" t="s">
        <v>84</v>
      </c>
      <c r="E355" s="32"/>
      <c r="F355" s="29">
        <v>4740098072379</v>
      </c>
      <c r="H355" s="3">
        <v>180</v>
      </c>
      <c r="I355" s="3" t="s">
        <v>36</v>
      </c>
      <c r="J355" s="3" t="s">
        <v>335</v>
      </c>
      <c r="K355" s="30">
        <v>0.66</v>
      </c>
      <c r="L355" s="9"/>
      <c r="M355" s="23"/>
      <c r="N355" s="6">
        <f>K355*1.24</f>
        <v>0.81840000000000002</v>
      </c>
      <c r="O355" s="22">
        <v>0.1</v>
      </c>
      <c r="P355" s="19" t="s">
        <v>53</v>
      </c>
      <c r="Q355" s="3" t="str">
        <f>CONCATENATE(P355," x ",J355)</f>
        <v>12 x 0,5 L</v>
      </c>
      <c r="R355" s="2"/>
    </row>
    <row r="356" spans="1:18" x14ac:dyDescent="0.25">
      <c r="A356" s="2" t="s">
        <v>83</v>
      </c>
      <c r="B356" s="2" t="s">
        <v>36</v>
      </c>
      <c r="C356" s="10"/>
      <c r="D356" s="2" t="s">
        <v>84</v>
      </c>
      <c r="F356" s="29">
        <v>4740098094944</v>
      </c>
      <c r="H356" s="3">
        <v>180</v>
      </c>
      <c r="I356" s="3" t="s">
        <v>36</v>
      </c>
      <c r="J356" s="3" t="s">
        <v>387</v>
      </c>
      <c r="K356" s="30">
        <v>1.49</v>
      </c>
      <c r="L356" s="9"/>
      <c r="M356" s="23"/>
      <c r="N356" s="6">
        <f>K356*1.24</f>
        <v>1.8475999999999999</v>
      </c>
      <c r="O356" s="22">
        <v>0.1</v>
      </c>
      <c r="P356" s="19" t="s">
        <v>37</v>
      </c>
      <c r="Q356" s="3" t="str">
        <f>CONCATENATE(P356," x ",J356)</f>
        <v>6 x 2 L</v>
      </c>
      <c r="R356" s="2"/>
    </row>
    <row r="357" spans="1:18" x14ac:dyDescent="0.25">
      <c r="F357" s="39"/>
      <c r="G357" s="37"/>
      <c r="K357" s="30"/>
      <c r="L357" s="9"/>
      <c r="M357" s="6"/>
      <c r="N357" s="6"/>
      <c r="R357" s="2"/>
    </row>
    <row r="358" spans="1:18" x14ac:dyDescent="0.25">
      <c r="C358" s="20"/>
      <c r="D358" s="21" t="s">
        <v>148</v>
      </c>
      <c r="F358" s="34"/>
      <c r="G358" s="1"/>
      <c r="H358" s="1"/>
      <c r="I358" s="1"/>
      <c r="J358" s="1"/>
      <c r="K358" s="30"/>
      <c r="L358" s="40"/>
      <c r="M358" s="34"/>
      <c r="N358" s="6"/>
      <c r="R358" s="2"/>
    </row>
    <row r="359" spans="1:18" x14ac:dyDescent="0.25">
      <c r="A359" s="2" t="s">
        <v>148</v>
      </c>
      <c r="B359" s="2" t="s">
        <v>23</v>
      </c>
      <c r="D359" s="2" t="s">
        <v>123</v>
      </c>
      <c r="F359" s="57" t="s">
        <v>124</v>
      </c>
      <c r="G359" s="1"/>
      <c r="H359" s="3">
        <v>360</v>
      </c>
      <c r="I359" s="3" t="s">
        <v>24</v>
      </c>
      <c r="J359" s="3" t="s">
        <v>337</v>
      </c>
      <c r="K359" s="30">
        <v>0.92</v>
      </c>
      <c r="L359" s="40"/>
      <c r="M359" s="34"/>
      <c r="N359" s="6">
        <f t="shared" ref="N359:N366" si="111">K359*1.24</f>
        <v>1.1408</v>
      </c>
      <c r="O359" s="22">
        <v>0.1</v>
      </c>
      <c r="P359" s="19" t="s">
        <v>29</v>
      </c>
      <c r="Q359" s="3" t="str">
        <f t="shared" ref="Q359:Q366" si="112">CONCATENATE(P359," x ",J359)</f>
        <v>20 x 0,4 L</v>
      </c>
      <c r="R359" s="2"/>
    </row>
    <row r="360" spans="1:18" x14ac:dyDescent="0.25">
      <c r="A360" s="2" t="s">
        <v>148</v>
      </c>
      <c r="B360" s="2" t="s">
        <v>39</v>
      </c>
      <c r="C360" s="10"/>
      <c r="D360" s="2" t="s">
        <v>263</v>
      </c>
      <c r="F360" s="29">
        <v>4740098099864</v>
      </c>
      <c r="H360" s="3">
        <v>360</v>
      </c>
      <c r="I360" s="3" t="s">
        <v>41</v>
      </c>
      <c r="J360" s="3" t="s">
        <v>335</v>
      </c>
      <c r="K360" s="30">
        <v>0.75</v>
      </c>
      <c r="L360" s="9"/>
      <c r="M360" s="23"/>
      <c r="N360" s="6">
        <f t="shared" si="111"/>
        <v>0.92999999999999994</v>
      </c>
      <c r="O360" s="22">
        <v>0.1</v>
      </c>
      <c r="P360" s="19" t="s">
        <v>25</v>
      </c>
      <c r="Q360" s="3" t="str">
        <f t="shared" si="112"/>
        <v>24 x 0,5 L</v>
      </c>
      <c r="R360" s="2"/>
    </row>
    <row r="361" spans="1:18" x14ac:dyDescent="0.25">
      <c r="A361" s="2" t="s">
        <v>148</v>
      </c>
      <c r="B361" s="2" t="s">
        <v>39</v>
      </c>
      <c r="C361" s="10"/>
      <c r="D361" s="2" t="s">
        <v>371</v>
      </c>
      <c r="F361" s="29">
        <v>4740051001798</v>
      </c>
      <c r="H361" s="3">
        <v>360</v>
      </c>
      <c r="I361" s="3" t="s">
        <v>41</v>
      </c>
      <c r="J361" s="3" t="s">
        <v>335</v>
      </c>
      <c r="K361" s="30">
        <v>0.75</v>
      </c>
      <c r="L361" s="9"/>
      <c r="M361" s="23"/>
      <c r="N361" s="6">
        <f t="shared" si="111"/>
        <v>0.92999999999999994</v>
      </c>
      <c r="O361" s="22">
        <v>0.1</v>
      </c>
      <c r="P361" s="19" t="s">
        <v>25</v>
      </c>
      <c r="Q361" s="3" t="str">
        <f>CONCATENATE(P361," x ",J361)</f>
        <v>24 x 0,5 L</v>
      </c>
      <c r="R361" s="2"/>
    </row>
    <row r="362" spans="1:18" x14ac:dyDescent="0.25">
      <c r="A362" s="2" t="s">
        <v>148</v>
      </c>
      <c r="B362" s="2" t="s">
        <v>36</v>
      </c>
      <c r="D362" s="2" t="s">
        <v>86</v>
      </c>
      <c r="F362" s="29">
        <v>4740098077947</v>
      </c>
      <c r="H362" s="3">
        <v>180</v>
      </c>
      <c r="I362" s="3" t="s">
        <v>36</v>
      </c>
      <c r="J362" s="3" t="s">
        <v>335</v>
      </c>
      <c r="K362" s="30">
        <v>0.64300000000000002</v>
      </c>
      <c r="L362" s="9"/>
      <c r="M362" s="23"/>
      <c r="N362" s="6">
        <f t="shared" si="111"/>
        <v>0.79732000000000003</v>
      </c>
      <c r="O362" s="22">
        <v>0.1</v>
      </c>
      <c r="P362" s="19" t="s">
        <v>53</v>
      </c>
      <c r="Q362" s="3" t="str">
        <f t="shared" si="112"/>
        <v>12 x 0,5 L</v>
      </c>
      <c r="R362" s="2"/>
    </row>
    <row r="363" spans="1:18" x14ac:dyDescent="0.25">
      <c r="A363" s="2" t="s">
        <v>148</v>
      </c>
      <c r="B363" s="2" t="s">
        <v>36</v>
      </c>
      <c r="D363" s="2" t="s">
        <v>86</v>
      </c>
      <c r="F363" s="38">
        <v>4740098079262</v>
      </c>
      <c r="G363" s="37"/>
      <c r="H363" s="3">
        <v>180</v>
      </c>
      <c r="I363" s="3" t="s">
        <v>36</v>
      </c>
      <c r="J363" s="3" t="s">
        <v>385</v>
      </c>
      <c r="K363" s="30">
        <v>0.95</v>
      </c>
      <c r="L363" s="9"/>
      <c r="M363" s="23"/>
      <c r="N363" s="6">
        <f t="shared" si="111"/>
        <v>1.1779999999999999</v>
      </c>
      <c r="O363" s="22">
        <v>0.1</v>
      </c>
      <c r="P363" s="19" t="s">
        <v>37</v>
      </c>
      <c r="Q363" s="3" t="str">
        <f t="shared" si="112"/>
        <v>6 x 1 L</v>
      </c>
      <c r="R363" s="2"/>
    </row>
    <row r="364" spans="1:18" x14ac:dyDescent="0.25">
      <c r="A364" s="2" t="s">
        <v>148</v>
      </c>
      <c r="B364" s="2" t="s">
        <v>36</v>
      </c>
      <c r="D364" s="2" t="s">
        <v>89</v>
      </c>
      <c r="F364" s="38">
        <v>4740098079279</v>
      </c>
      <c r="G364" s="37"/>
      <c r="H364" s="3">
        <v>180</v>
      </c>
      <c r="I364" s="3" t="s">
        <v>36</v>
      </c>
      <c r="J364" s="3" t="s">
        <v>385</v>
      </c>
      <c r="K364" s="30">
        <v>0.95</v>
      </c>
      <c r="L364" s="9"/>
      <c r="M364" s="23"/>
      <c r="N364" s="6">
        <f t="shared" si="111"/>
        <v>1.1779999999999999</v>
      </c>
      <c r="O364" s="22">
        <v>0.1</v>
      </c>
      <c r="P364" s="19" t="s">
        <v>37</v>
      </c>
      <c r="Q364" s="3" t="str">
        <f t="shared" si="112"/>
        <v>6 x 1 L</v>
      </c>
      <c r="R364" s="2"/>
    </row>
    <row r="365" spans="1:18" x14ac:dyDescent="0.25">
      <c r="A365" s="2" t="s">
        <v>148</v>
      </c>
      <c r="B365" s="2" t="s">
        <v>36</v>
      </c>
      <c r="D365" s="2" t="s">
        <v>86</v>
      </c>
      <c r="F365" s="38">
        <v>4740098071976</v>
      </c>
      <c r="G365" s="37"/>
      <c r="H365" s="3">
        <v>180</v>
      </c>
      <c r="I365" s="3" t="s">
        <v>36</v>
      </c>
      <c r="J365" s="3" t="s">
        <v>387</v>
      </c>
      <c r="K365" s="30">
        <v>1.56</v>
      </c>
      <c r="L365" s="9"/>
      <c r="M365" s="23"/>
      <c r="N365" s="6">
        <f t="shared" si="111"/>
        <v>1.9344000000000001</v>
      </c>
      <c r="O365" s="22">
        <v>0.1</v>
      </c>
      <c r="P365" s="19" t="s">
        <v>37</v>
      </c>
      <c r="Q365" s="3" t="str">
        <f t="shared" si="112"/>
        <v>6 x 2 L</v>
      </c>
      <c r="R365" s="2"/>
    </row>
    <row r="366" spans="1:18" x14ac:dyDescent="0.25">
      <c r="A366" s="2" t="s">
        <v>148</v>
      </c>
      <c r="B366" s="2" t="s">
        <v>49</v>
      </c>
      <c r="D366" s="2" t="s">
        <v>86</v>
      </c>
      <c r="F366" s="38">
        <v>4740098089841</v>
      </c>
      <c r="H366" s="3">
        <v>360</v>
      </c>
      <c r="I366" s="3" t="s">
        <v>350</v>
      </c>
      <c r="J366" s="3" t="s">
        <v>385</v>
      </c>
      <c r="K366" s="30">
        <v>1.19</v>
      </c>
      <c r="M366" s="6"/>
      <c r="N366" s="6">
        <f t="shared" si="111"/>
        <v>1.4756</v>
      </c>
      <c r="P366" s="19" t="s">
        <v>42</v>
      </c>
      <c r="Q366" s="3" t="str">
        <f t="shared" si="112"/>
        <v>30 x 1 L</v>
      </c>
      <c r="R366" s="2"/>
    </row>
    <row r="367" spans="1:18" x14ac:dyDescent="0.25">
      <c r="F367" s="29"/>
      <c r="K367" s="30"/>
      <c r="L367" s="9"/>
      <c r="M367" s="23"/>
      <c r="N367" s="6"/>
      <c r="R367" s="2"/>
    </row>
    <row r="368" spans="1:18" x14ac:dyDescent="0.25">
      <c r="C368" s="20"/>
      <c r="D368" s="21" t="s">
        <v>80</v>
      </c>
      <c r="E368" s="1"/>
      <c r="F368" s="27"/>
      <c r="G368" s="1"/>
      <c r="H368" s="28"/>
      <c r="K368" s="35"/>
      <c r="L368" s="9"/>
      <c r="M368" s="23"/>
      <c r="N368" s="6"/>
      <c r="R368" s="2"/>
    </row>
    <row r="369" spans="1:18" x14ac:dyDescent="0.25">
      <c r="A369" s="31" t="s">
        <v>80</v>
      </c>
      <c r="B369" s="2" t="s">
        <v>39</v>
      </c>
      <c r="C369" s="14"/>
      <c r="D369" s="2" t="s">
        <v>310</v>
      </c>
      <c r="F369" s="38">
        <v>4740098002574</v>
      </c>
      <c r="H369" s="3">
        <v>360</v>
      </c>
      <c r="I369" s="3" t="s">
        <v>41</v>
      </c>
      <c r="J369" s="3" t="s">
        <v>334</v>
      </c>
      <c r="K369" s="30">
        <v>0.77</v>
      </c>
      <c r="L369" s="9"/>
      <c r="M369" s="23"/>
      <c r="N369" s="6">
        <f t="shared" ref="N369:N377" si="113">K369*1.24</f>
        <v>0.95479999999999998</v>
      </c>
      <c r="O369" s="22">
        <v>0.1</v>
      </c>
      <c r="P369" s="19" t="s">
        <v>25</v>
      </c>
      <c r="Q369" s="3" t="str">
        <f t="shared" ref="Q369:Q373" si="114">CONCATENATE(P369," x ",J369)</f>
        <v>24 x 0,33 L</v>
      </c>
      <c r="R369" s="2"/>
    </row>
    <row r="370" spans="1:18" x14ac:dyDescent="0.25">
      <c r="A370" s="31" t="s">
        <v>80</v>
      </c>
      <c r="B370" s="2" t="s">
        <v>39</v>
      </c>
      <c r="C370" s="14"/>
      <c r="D370" s="2" t="s">
        <v>378</v>
      </c>
      <c r="F370" s="38">
        <v>4740098095668</v>
      </c>
      <c r="H370" s="3">
        <v>360</v>
      </c>
      <c r="I370" s="3" t="s">
        <v>41</v>
      </c>
      <c r="J370" s="3" t="s">
        <v>338</v>
      </c>
      <c r="K370" s="30">
        <v>0.66300000000000003</v>
      </c>
      <c r="L370" s="9"/>
      <c r="M370" s="23"/>
      <c r="N370" s="6">
        <f t="shared" si="113"/>
        <v>0.82212000000000007</v>
      </c>
      <c r="O370" s="22">
        <v>0.1</v>
      </c>
      <c r="P370" s="19" t="s">
        <v>25</v>
      </c>
      <c r="Q370" s="3" t="str">
        <f t="shared" si="114"/>
        <v>24 x 0,355 L</v>
      </c>
      <c r="R370" s="2"/>
    </row>
    <row r="371" spans="1:18" collapsed="1" x14ac:dyDescent="0.25">
      <c r="A371" s="31" t="s">
        <v>80</v>
      </c>
      <c r="B371" s="2" t="s">
        <v>39</v>
      </c>
      <c r="C371" s="10"/>
      <c r="D371" s="2" t="s">
        <v>374</v>
      </c>
      <c r="F371" s="38">
        <v>4740098004028</v>
      </c>
      <c r="H371" s="3">
        <v>360</v>
      </c>
      <c r="I371" s="3" t="s">
        <v>41</v>
      </c>
      <c r="J371" s="3" t="s">
        <v>335</v>
      </c>
      <c r="K371" s="30">
        <v>0.93</v>
      </c>
      <c r="L371" s="9"/>
      <c r="M371" s="23"/>
      <c r="N371" s="6">
        <f t="shared" si="113"/>
        <v>1.1532</v>
      </c>
      <c r="O371" s="22">
        <v>0.1</v>
      </c>
      <c r="P371" s="19" t="s">
        <v>25</v>
      </c>
      <c r="Q371" s="3" t="str">
        <f>CONCATENATE(P371," x ",J371)</f>
        <v>24 x 0,5 L</v>
      </c>
      <c r="R371" s="2"/>
    </row>
    <row r="372" spans="1:18" x14ac:dyDescent="0.25">
      <c r="A372" s="2" t="s">
        <v>80</v>
      </c>
      <c r="B372" s="2" t="s">
        <v>36</v>
      </c>
      <c r="C372" s="10"/>
      <c r="D372" s="2" t="s">
        <v>373</v>
      </c>
      <c r="E372" s="1"/>
      <c r="F372" s="29">
        <v>4740098003991</v>
      </c>
      <c r="G372" s="32"/>
      <c r="H372" s="32">
        <v>180</v>
      </c>
      <c r="I372" s="3" t="s">
        <v>36</v>
      </c>
      <c r="J372" s="3" t="s">
        <v>335</v>
      </c>
      <c r="K372" s="30">
        <v>0.93</v>
      </c>
      <c r="L372" s="9"/>
      <c r="M372" s="23"/>
      <c r="N372" s="6">
        <f t="shared" si="113"/>
        <v>1.1532</v>
      </c>
      <c r="O372" s="22">
        <v>0.1</v>
      </c>
      <c r="P372" s="19" t="s">
        <v>53</v>
      </c>
      <c r="Q372" s="3" t="str">
        <f t="shared" si="114"/>
        <v>12 x 0,5 L</v>
      </c>
      <c r="R372" s="2"/>
    </row>
    <row r="373" spans="1:18" x14ac:dyDescent="0.25">
      <c r="A373" s="2" t="s">
        <v>80</v>
      </c>
      <c r="B373" s="2" t="s">
        <v>36</v>
      </c>
      <c r="C373" s="14"/>
      <c r="D373" s="2" t="s">
        <v>377</v>
      </c>
      <c r="E373" s="1"/>
      <c r="F373" s="29">
        <v>4740098004011</v>
      </c>
      <c r="G373" s="32"/>
      <c r="H373" s="32">
        <v>180</v>
      </c>
      <c r="I373" s="3" t="s">
        <v>36</v>
      </c>
      <c r="J373" s="3" t="s">
        <v>335</v>
      </c>
      <c r="K373" s="30">
        <v>0.93</v>
      </c>
      <c r="L373" s="9"/>
      <c r="M373" s="23"/>
      <c r="N373" s="6">
        <f t="shared" si="113"/>
        <v>1.1532</v>
      </c>
      <c r="O373" s="22">
        <v>0.1</v>
      </c>
      <c r="P373" s="19" t="s">
        <v>53</v>
      </c>
      <c r="Q373" s="3" t="str">
        <f t="shared" si="114"/>
        <v>12 x 0,5 L</v>
      </c>
      <c r="R373" s="2"/>
    </row>
    <row r="374" spans="1:18" x14ac:dyDescent="0.25">
      <c r="A374" s="2" t="s">
        <v>80</v>
      </c>
      <c r="B374" s="2" t="s">
        <v>36</v>
      </c>
      <c r="C374" s="14"/>
      <c r="D374" s="2" t="s">
        <v>380</v>
      </c>
      <c r="E374" s="1"/>
      <c r="F374" s="29">
        <v>4740098004004</v>
      </c>
      <c r="G374" s="32"/>
      <c r="H374" s="32">
        <v>180</v>
      </c>
      <c r="I374" s="3" t="s">
        <v>36</v>
      </c>
      <c r="J374" s="3" t="s">
        <v>335</v>
      </c>
      <c r="K374" s="30">
        <v>0.93</v>
      </c>
      <c r="L374" s="9"/>
      <c r="M374" s="23"/>
      <c r="N374" s="6">
        <f>K374*1.24</f>
        <v>1.1532</v>
      </c>
      <c r="O374" s="22">
        <v>0.1</v>
      </c>
      <c r="P374" s="19" t="s">
        <v>53</v>
      </c>
      <c r="Q374" s="3" t="str">
        <f t="shared" ref="Q374:Q379" si="115">CONCATENATE(P374," x ",J374)</f>
        <v>12 x 0,5 L</v>
      </c>
      <c r="R374" s="2"/>
    </row>
    <row r="375" spans="1:18" x14ac:dyDescent="0.25">
      <c r="A375" s="2" t="s">
        <v>80</v>
      </c>
      <c r="B375" s="2" t="s">
        <v>36</v>
      </c>
      <c r="C375" s="14"/>
      <c r="D375" s="2" t="s">
        <v>309</v>
      </c>
      <c r="E375" s="1"/>
      <c r="F375" s="29">
        <v>4740051000562</v>
      </c>
      <c r="G375" s="32"/>
      <c r="H375" s="32">
        <v>180</v>
      </c>
      <c r="I375" s="3" t="s">
        <v>36</v>
      </c>
      <c r="J375" s="3" t="s">
        <v>335</v>
      </c>
      <c r="K375" s="30">
        <v>1.37</v>
      </c>
      <c r="L375" s="9"/>
      <c r="M375" s="23"/>
      <c r="N375" s="6">
        <f t="shared" si="113"/>
        <v>1.6988000000000001</v>
      </c>
      <c r="O375" s="22">
        <v>0.1</v>
      </c>
      <c r="P375" s="19" t="s">
        <v>53</v>
      </c>
      <c r="Q375" s="3" t="str">
        <f t="shared" si="115"/>
        <v>12 x 0,5 L</v>
      </c>
      <c r="R375" s="2"/>
    </row>
    <row r="376" spans="1:18" x14ac:dyDescent="0.25">
      <c r="A376" s="2" t="s">
        <v>80</v>
      </c>
      <c r="B376" s="2" t="s">
        <v>36</v>
      </c>
      <c r="C376" s="14"/>
      <c r="D376" s="2" t="s">
        <v>308</v>
      </c>
      <c r="E376" s="1"/>
      <c r="F376" s="29">
        <v>4740051000548</v>
      </c>
      <c r="G376" s="32"/>
      <c r="H376" s="32">
        <v>180</v>
      </c>
      <c r="I376" s="3" t="s">
        <v>36</v>
      </c>
      <c r="J376" s="3" t="s">
        <v>335</v>
      </c>
      <c r="K376" s="30">
        <v>1.37</v>
      </c>
      <c r="L376" s="9"/>
      <c r="M376" s="23"/>
      <c r="N376" s="6">
        <f t="shared" si="113"/>
        <v>1.6988000000000001</v>
      </c>
      <c r="O376" s="22">
        <v>0.1</v>
      </c>
      <c r="P376" s="19" t="s">
        <v>53</v>
      </c>
      <c r="Q376" s="3" t="str">
        <f t="shared" si="115"/>
        <v>12 x 0,5 L</v>
      </c>
      <c r="R376" s="2"/>
    </row>
    <row r="377" spans="1:18" x14ac:dyDescent="0.25">
      <c r="A377" s="2" t="s">
        <v>80</v>
      </c>
      <c r="B377" s="2" t="s">
        <v>36</v>
      </c>
      <c r="C377" s="14"/>
      <c r="D377" s="2" t="s">
        <v>317</v>
      </c>
      <c r="E377" s="1"/>
      <c r="F377" s="29">
        <v>4740051001293</v>
      </c>
      <c r="G377" s="32"/>
      <c r="H377" s="32">
        <v>180</v>
      </c>
      <c r="I377" s="3" t="s">
        <v>36</v>
      </c>
      <c r="J377" s="3" t="s">
        <v>335</v>
      </c>
      <c r="K377" s="30">
        <v>1.37</v>
      </c>
      <c r="L377" s="9"/>
      <c r="M377" s="23"/>
      <c r="N377" s="6">
        <f t="shared" si="113"/>
        <v>1.6988000000000001</v>
      </c>
      <c r="O377" s="22">
        <v>0.1</v>
      </c>
      <c r="P377" s="19" t="s">
        <v>53</v>
      </c>
      <c r="Q377" s="3" t="str">
        <f t="shared" si="115"/>
        <v>12 x 0,5 L</v>
      </c>
      <c r="R377" s="2"/>
    </row>
    <row r="378" spans="1:18" x14ac:dyDescent="0.25">
      <c r="A378" s="2" t="s">
        <v>80</v>
      </c>
      <c r="B378" s="2" t="s">
        <v>36</v>
      </c>
      <c r="C378" s="14"/>
      <c r="D378" s="2" t="s">
        <v>381</v>
      </c>
      <c r="E378" s="1"/>
      <c r="F378" s="29">
        <v>4740051002061</v>
      </c>
      <c r="G378" s="32"/>
      <c r="H378" s="32">
        <v>180</v>
      </c>
      <c r="I378" s="3" t="s">
        <v>36</v>
      </c>
      <c r="J378" s="3" t="s">
        <v>335</v>
      </c>
      <c r="K378" s="30">
        <v>1.37</v>
      </c>
      <c r="L378" s="9"/>
      <c r="M378" s="23"/>
      <c r="N378" s="6">
        <f>K378*1.24</f>
        <v>1.6988000000000001</v>
      </c>
      <c r="O378" s="22">
        <v>0.1</v>
      </c>
      <c r="P378" s="19" t="s">
        <v>53</v>
      </c>
      <c r="Q378" s="3" t="str">
        <f t="shared" si="115"/>
        <v>12 x 0,5 L</v>
      </c>
      <c r="R378" s="2"/>
    </row>
    <row r="379" spans="1:18" x14ac:dyDescent="0.25">
      <c r="A379" s="2" t="s">
        <v>80</v>
      </c>
      <c r="B379" s="2" t="s">
        <v>36</v>
      </c>
      <c r="C379" s="14"/>
      <c r="D379" s="2" t="s">
        <v>318</v>
      </c>
      <c r="E379" s="1"/>
      <c r="F379" s="29">
        <v>4740051001286</v>
      </c>
      <c r="G379" s="32"/>
      <c r="H379" s="32">
        <v>180</v>
      </c>
      <c r="I379" s="3" t="s">
        <v>36</v>
      </c>
      <c r="J379" s="3" t="s">
        <v>335</v>
      </c>
      <c r="K379" s="30">
        <v>1.37</v>
      </c>
      <c r="L379" s="9"/>
      <c r="M379" s="23"/>
      <c r="N379" s="6">
        <f>K379*1.24</f>
        <v>1.6988000000000001</v>
      </c>
      <c r="O379" s="22">
        <v>0.1</v>
      </c>
      <c r="P379" s="19" t="s">
        <v>53</v>
      </c>
      <c r="Q379" s="3" t="str">
        <f t="shared" si="115"/>
        <v>12 x 0,5 L</v>
      </c>
      <c r="R379" s="2"/>
    </row>
    <row r="380" spans="1:18" x14ac:dyDescent="0.25">
      <c r="A380" s="2" t="s">
        <v>80</v>
      </c>
      <c r="B380" s="2" t="s">
        <v>36</v>
      </c>
      <c r="C380" s="14" t="s">
        <v>316</v>
      </c>
      <c r="D380" s="2" t="s">
        <v>404</v>
      </c>
      <c r="E380" s="1"/>
      <c r="F380" s="29">
        <v>4740051002559</v>
      </c>
      <c r="G380" s="32"/>
      <c r="H380" s="32">
        <v>180</v>
      </c>
      <c r="I380" s="3" t="s">
        <v>36</v>
      </c>
      <c r="J380" s="3" t="s">
        <v>335</v>
      </c>
      <c r="K380" s="30">
        <v>1.37</v>
      </c>
      <c r="L380" s="9"/>
      <c r="M380" s="23"/>
      <c r="N380" s="6">
        <f>K380*1.24</f>
        <v>1.6988000000000001</v>
      </c>
      <c r="O380" s="22">
        <v>0.1</v>
      </c>
      <c r="P380" s="19" t="s">
        <v>53</v>
      </c>
      <c r="Q380" s="3" t="str">
        <f t="shared" ref="Q380" si="116">CONCATENATE(P380," x ",J380)</f>
        <v>12 x 0,5 L</v>
      </c>
      <c r="R380" s="2"/>
    </row>
    <row r="381" spans="1:18" x14ac:dyDescent="0.25">
      <c r="A381" s="2" t="s">
        <v>80</v>
      </c>
      <c r="B381" s="2" t="s">
        <v>36</v>
      </c>
      <c r="C381" s="14" t="s">
        <v>316</v>
      </c>
      <c r="D381" s="2" t="s">
        <v>405</v>
      </c>
      <c r="E381" s="1"/>
      <c r="F381" s="29">
        <v>4740051002566</v>
      </c>
      <c r="G381" s="32"/>
      <c r="H381" s="32">
        <v>180</v>
      </c>
      <c r="I381" s="3" t="s">
        <v>36</v>
      </c>
      <c r="J381" s="3" t="s">
        <v>335</v>
      </c>
      <c r="K381" s="30">
        <v>1.37</v>
      </c>
      <c r="L381" s="9"/>
      <c r="M381" s="23"/>
      <c r="N381" s="6">
        <f>K381*1.24</f>
        <v>1.6988000000000001</v>
      </c>
      <c r="O381" s="22">
        <v>0.1</v>
      </c>
      <c r="P381" s="19" t="s">
        <v>53</v>
      </c>
      <c r="Q381" s="3" t="str">
        <f t="shared" ref="Q381" si="117">CONCATENATE(P381," x ",J381)</f>
        <v>12 x 0,5 L</v>
      </c>
      <c r="R381" s="2"/>
    </row>
    <row r="382" spans="1:18" collapsed="1" x14ac:dyDescent="0.25">
      <c r="A382" s="31"/>
      <c r="F382" s="38"/>
      <c r="K382" s="30"/>
      <c r="L382" s="9"/>
      <c r="M382" s="23"/>
      <c r="N382" s="6"/>
      <c r="R382" s="2"/>
    </row>
    <row r="383" spans="1:18" x14ac:dyDescent="0.25">
      <c r="A383" s="31"/>
      <c r="C383" s="20"/>
      <c r="D383" s="21" t="s">
        <v>81</v>
      </c>
      <c r="E383" s="1"/>
      <c r="F383" s="27"/>
      <c r="G383" s="1"/>
      <c r="H383" s="28"/>
      <c r="K383" s="30"/>
      <c r="L383" s="9"/>
      <c r="M383" s="23"/>
      <c r="N383" s="6"/>
      <c r="R383" s="2"/>
    </row>
    <row r="384" spans="1:18" x14ac:dyDescent="0.25">
      <c r="A384" s="31"/>
      <c r="C384" s="20"/>
      <c r="D384" s="24" t="s">
        <v>59</v>
      </c>
      <c r="E384" s="1"/>
      <c r="F384" s="27"/>
      <c r="G384" s="1"/>
      <c r="H384" s="28"/>
      <c r="K384" s="30"/>
      <c r="L384" s="9"/>
      <c r="M384" s="23"/>
      <c r="N384" s="6"/>
      <c r="R384" s="2"/>
    </row>
    <row r="385" spans="1:18" x14ac:dyDescent="0.25">
      <c r="A385" s="2" t="s">
        <v>81</v>
      </c>
      <c r="B385" s="2" t="s">
        <v>59</v>
      </c>
      <c r="D385" s="31" t="s">
        <v>277</v>
      </c>
      <c r="E385" s="1"/>
      <c r="F385" s="27">
        <v>4740098002123</v>
      </c>
      <c r="G385" s="1"/>
      <c r="H385" s="3">
        <v>210</v>
      </c>
      <c r="I385" s="3" t="s">
        <v>386</v>
      </c>
      <c r="J385" s="3" t="s">
        <v>334</v>
      </c>
      <c r="K385" s="30">
        <v>1.54</v>
      </c>
      <c r="L385" s="9"/>
      <c r="M385" s="23"/>
      <c r="N385" s="6">
        <f>K385*1.24</f>
        <v>1.9096</v>
      </c>
      <c r="P385" s="19" t="s">
        <v>280</v>
      </c>
      <c r="Q385" s="3" t="str">
        <f>CONCATENATE(P385," x ",J385)</f>
        <v>14 x 0,33 L</v>
      </c>
      <c r="R385" s="2"/>
    </row>
    <row r="386" spans="1:18" x14ac:dyDescent="0.25">
      <c r="A386" s="2" t="s">
        <v>81</v>
      </c>
      <c r="B386" s="2" t="s">
        <v>59</v>
      </c>
      <c r="D386" s="31" t="s">
        <v>278</v>
      </c>
      <c r="E386" s="1"/>
      <c r="F386" s="27">
        <v>4740098002130</v>
      </c>
      <c r="G386" s="1"/>
      <c r="H386" s="3">
        <v>210</v>
      </c>
      <c r="I386" s="3" t="s">
        <v>386</v>
      </c>
      <c r="J386" s="3" t="s">
        <v>334</v>
      </c>
      <c r="K386" s="30">
        <v>1.54</v>
      </c>
      <c r="L386" s="9"/>
      <c r="M386" s="23"/>
      <c r="N386" s="6">
        <f>K386*1.24</f>
        <v>1.9096</v>
      </c>
      <c r="P386" s="19" t="s">
        <v>280</v>
      </c>
      <c r="Q386" s="3" t="str">
        <f>CONCATENATE(P386," x ",J386)</f>
        <v>14 x 0,33 L</v>
      </c>
      <c r="R386" s="2"/>
    </row>
    <row r="387" spans="1:18" collapsed="1" x14ac:dyDescent="0.25">
      <c r="A387" s="2" t="s">
        <v>81</v>
      </c>
      <c r="B387" s="2" t="s">
        <v>59</v>
      </c>
      <c r="C387" s="14"/>
      <c r="D387" s="31" t="s">
        <v>279</v>
      </c>
      <c r="E387" s="1"/>
      <c r="F387" s="27">
        <v>4740098002147</v>
      </c>
      <c r="G387" s="1"/>
      <c r="H387" s="3">
        <v>210</v>
      </c>
      <c r="I387" s="3" t="s">
        <v>386</v>
      </c>
      <c r="J387" s="3" t="s">
        <v>334</v>
      </c>
      <c r="K387" s="30">
        <v>1.54</v>
      </c>
      <c r="L387" s="9"/>
      <c r="M387" s="23"/>
      <c r="N387" s="6">
        <f>K387*1.24</f>
        <v>1.9096</v>
      </c>
      <c r="P387" s="19" t="s">
        <v>280</v>
      </c>
      <c r="Q387" s="3" t="str">
        <f>CONCATENATE(P387," x ",J387)</f>
        <v>14 x 0,33 L</v>
      </c>
      <c r="R387" s="2"/>
    </row>
    <row r="388" spans="1:18" x14ac:dyDescent="0.25">
      <c r="C388" s="1"/>
      <c r="D388" s="24" t="s">
        <v>35</v>
      </c>
      <c r="F388" s="34"/>
      <c r="G388" s="1"/>
      <c r="H388" s="1"/>
      <c r="I388" s="1"/>
      <c r="J388" s="1"/>
      <c r="K388" s="30"/>
      <c r="L388" s="40"/>
      <c r="M388" s="34"/>
      <c r="N388" s="6"/>
      <c r="R388" s="2"/>
    </row>
    <row r="389" spans="1:18" x14ac:dyDescent="0.25">
      <c r="A389" s="2" t="s">
        <v>81</v>
      </c>
      <c r="B389" s="2" t="s">
        <v>36</v>
      </c>
      <c r="C389" s="14"/>
      <c r="D389" s="2" t="s">
        <v>82</v>
      </c>
      <c r="E389" s="1"/>
      <c r="F389" s="29">
        <v>4740098090564</v>
      </c>
      <c r="G389" s="32"/>
      <c r="H389" s="32">
        <v>270</v>
      </c>
      <c r="I389" s="3" t="s">
        <v>36</v>
      </c>
      <c r="J389" s="3" t="s">
        <v>333</v>
      </c>
      <c r="K389" s="30">
        <v>0.97</v>
      </c>
      <c r="L389" s="9"/>
      <c r="M389" s="23"/>
      <c r="N389" s="6">
        <f>K389*1.24</f>
        <v>1.2027999999999999</v>
      </c>
      <c r="O389" s="22">
        <v>0.1</v>
      </c>
      <c r="P389" s="19" t="s">
        <v>53</v>
      </c>
      <c r="Q389" s="3" t="str">
        <f>CONCATENATE(P389," x ",J389)</f>
        <v>12 x 0,75 L</v>
      </c>
      <c r="R389" s="2"/>
    </row>
    <row r="390" spans="1:18" x14ac:dyDescent="0.25">
      <c r="A390" s="2" t="s">
        <v>81</v>
      </c>
      <c r="B390" s="2" t="s">
        <v>36</v>
      </c>
      <c r="C390" s="14"/>
      <c r="D390" s="2" t="s">
        <v>186</v>
      </c>
      <c r="E390" s="1"/>
      <c r="F390" s="29">
        <v>4740098090557</v>
      </c>
      <c r="G390" s="32"/>
      <c r="H390" s="32">
        <v>270</v>
      </c>
      <c r="I390" s="3" t="s">
        <v>36</v>
      </c>
      <c r="J390" s="3" t="s">
        <v>333</v>
      </c>
      <c r="K390" s="30">
        <v>0.97</v>
      </c>
      <c r="L390" s="9"/>
      <c r="M390" s="23"/>
      <c r="N390" s="6">
        <f>K390*1.24</f>
        <v>1.2027999999999999</v>
      </c>
      <c r="O390" s="22">
        <v>0.1</v>
      </c>
      <c r="P390" s="19" t="s">
        <v>53</v>
      </c>
      <c r="Q390" s="3" t="str">
        <f>CONCATENATE(P390," x ",J390)</f>
        <v>12 x 0,75 L</v>
      </c>
      <c r="R390" s="2"/>
    </row>
    <row r="391" spans="1:18" x14ac:dyDescent="0.25">
      <c r="C391" s="14"/>
      <c r="D391" s="2" t="s">
        <v>394</v>
      </c>
      <c r="E391" s="1"/>
      <c r="F391" s="29" t="s">
        <v>395</v>
      </c>
      <c r="G391" s="32"/>
      <c r="H391" s="32">
        <v>270</v>
      </c>
      <c r="I391" s="3" t="s">
        <v>36</v>
      </c>
      <c r="J391" s="3" t="s">
        <v>333</v>
      </c>
      <c r="K391" s="30">
        <v>0.97</v>
      </c>
      <c r="L391" s="9"/>
      <c r="M391" s="23"/>
      <c r="N391" s="6">
        <f>K391*1.24</f>
        <v>1.2027999999999999</v>
      </c>
      <c r="O391" s="22">
        <v>0.1</v>
      </c>
      <c r="P391" s="19" t="s">
        <v>53</v>
      </c>
      <c r="Q391" s="3" t="str">
        <f>CONCATENATE(P391," x ",J391)</f>
        <v>12 x 0,75 L</v>
      </c>
      <c r="R391" s="2"/>
    </row>
    <row r="392" spans="1:18" x14ac:dyDescent="0.25">
      <c r="A392" s="2" t="s">
        <v>81</v>
      </c>
      <c r="B392" s="2" t="s">
        <v>36</v>
      </c>
      <c r="D392" s="2" t="s">
        <v>82</v>
      </c>
      <c r="E392" s="1"/>
      <c r="F392" s="29">
        <v>4740098078845</v>
      </c>
      <c r="G392" s="32"/>
      <c r="H392" s="32">
        <v>270</v>
      </c>
      <c r="I392" s="3" t="s">
        <v>36</v>
      </c>
      <c r="J392" s="3" t="s">
        <v>339</v>
      </c>
      <c r="K392" s="30">
        <v>1.26</v>
      </c>
      <c r="L392" s="9"/>
      <c r="M392" s="23"/>
      <c r="N392" s="6">
        <f>K392*1.24</f>
        <v>1.5624</v>
      </c>
      <c r="O392" s="22">
        <v>0.1</v>
      </c>
      <c r="P392" s="19" t="s">
        <v>37</v>
      </c>
      <c r="Q392" s="3" t="str">
        <f>CONCATENATE(P392," x ",J392)</f>
        <v>6 x 1,5 L</v>
      </c>
      <c r="R392" s="2"/>
    </row>
    <row r="393" spans="1:18" x14ac:dyDescent="0.25">
      <c r="F393" s="34"/>
      <c r="G393" s="1"/>
      <c r="H393" s="1"/>
      <c r="I393" s="1"/>
      <c r="J393" s="1"/>
      <c r="K393" s="30"/>
      <c r="L393" s="40"/>
      <c r="N393" s="6"/>
      <c r="R393" s="2"/>
    </row>
    <row r="394" spans="1:18" x14ac:dyDescent="0.25">
      <c r="C394" s="20"/>
      <c r="D394" s="21" t="s">
        <v>313</v>
      </c>
      <c r="K394" s="30"/>
      <c r="L394" s="26"/>
      <c r="N394" s="6"/>
      <c r="R394" s="2"/>
    </row>
    <row r="395" spans="1:18" x14ac:dyDescent="0.25">
      <c r="A395" s="2" t="s">
        <v>95</v>
      </c>
      <c r="B395" s="2" t="s">
        <v>59</v>
      </c>
      <c r="C395" s="14"/>
      <c r="D395" s="31" t="s">
        <v>247</v>
      </c>
      <c r="F395" s="29">
        <v>4740098098416</v>
      </c>
      <c r="H395" s="3">
        <v>540</v>
      </c>
      <c r="I395" s="3" t="s">
        <v>386</v>
      </c>
      <c r="J395" s="3" t="s">
        <v>385</v>
      </c>
      <c r="K395" s="30">
        <v>2.25</v>
      </c>
      <c r="L395" s="9"/>
      <c r="M395" s="23"/>
      <c r="N395" s="6">
        <f t="shared" ref="N395:N403" si="118">K395*1.24</f>
        <v>2.79</v>
      </c>
      <c r="P395" s="19" t="s">
        <v>53</v>
      </c>
      <c r="Q395" s="3" t="str">
        <f t="shared" ref="Q395:Q403" si="119">CONCATENATE(P395," x ",J395)</f>
        <v>12 x 1 L</v>
      </c>
      <c r="R395" s="2"/>
    </row>
    <row r="396" spans="1:18" x14ac:dyDescent="0.25">
      <c r="A396" s="2" t="s">
        <v>95</v>
      </c>
      <c r="B396" s="2" t="s">
        <v>59</v>
      </c>
      <c r="C396" s="14"/>
      <c r="D396" s="31" t="s">
        <v>248</v>
      </c>
      <c r="F396" s="29">
        <v>4740098098423</v>
      </c>
      <c r="H396" s="3">
        <v>540</v>
      </c>
      <c r="I396" s="3" t="s">
        <v>386</v>
      </c>
      <c r="J396" s="3" t="s">
        <v>385</v>
      </c>
      <c r="K396" s="30">
        <v>2.25</v>
      </c>
      <c r="L396" s="9"/>
      <c r="M396" s="23"/>
      <c r="N396" s="6">
        <f t="shared" si="118"/>
        <v>2.79</v>
      </c>
      <c r="P396" s="19" t="s">
        <v>53</v>
      </c>
      <c r="Q396" s="3" t="str">
        <f t="shared" si="119"/>
        <v>12 x 1 L</v>
      </c>
      <c r="R396" s="2"/>
    </row>
    <row r="397" spans="1:18" x14ac:dyDescent="0.25">
      <c r="A397" s="2" t="s">
        <v>95</v>
      </c>
      <c r="B397" s="2" t="s">
        <v>59</v>
      </c>
      <c r="C397" s="14"/>
      <c r="D397" s="31" t="s">
        <v>268</v>
      </c>
      <c r="F397" s="29">
        <v>4740051000029</v>
      </c>
      <c r="H397" s="3">
        <v>540</v>
      </c>
      <c r="I397" s="3" t="s">
        <v>386</v>
      </c>
      <c r="J397" s="3" t="s">
        <v>385</v>
      </c>
      <c r="K397" s="30">
        <v>2.25</v>
      </c>
      <c r="L397" s="9"/>
      <c r="M397" s="23"/>
      <c r="N397" s="6">
        <f t="shared" si="118"/>
        <v>2.79</v>
      </c>
      <c r="P397" s="19" t="s">
        <v>53</v>
      </c>
      <c r="Q397" s="3" t="str">
        <f t="shared" si="119"/>
        <v>12 x 1 L</v>
      </c>
      <c r="R397" s="2"/>
    </row>
    <row r="398" spans="1:18" x14ac:dyDescent="0.25">
      <c r="A398" s="2" t="s">
        <v>95</v>
      </c>
      <c r="B398" s="2" t="s">
        <v>36</v>
      </c>
      <c r="D398" s="2" t="s">
        <v>258</v>
      </c>
      <c r="F398" s="29">
        <v>4740098098799</v>
      </c>
      <c r="H398" s="28">
        <v>360</v>
      </c>
      <c r="I398" s="3" t="s">
        <v>36</v>
      </c>
      <c r="J398" s="3" t="s">
        <v>333</v>
      </c>
      <c r="K398" s="30">
        <v>1.55</v>
      </c>
      <c r="L398" s="9"/>
      <c r="M398" s="23"/>
      <c r="N398" s="6">
        <f t="shared" si="118"/>
        <v>1.9219999999999999</v>
      </c>
      <c r="O398" s="22">
        <v>0.1</v>
      </c>
      <c r="P398" s="19" t="s">
        <v>53</v>
      </c>
      <c r="Q398" s="3" t="str">
        <f t="shared" si="119"/>
        <v>12 x 0,75 L</v>
      </c>
      <c r="R398" s="2"/>
    </row>
    <row r="399" spans="1:18" x14ac:dyDescent="0.25">
      <c r="A399" s="2" t="s">
        <v>95</v>
      </c>
      <c r="B399" s="2" t="s">
        <v>36</v>
      </c>
      <c r="D399" s="2" t="s">
        <v>259</v>
      </c>
      <c r="F399" s="29">
        <v>4740098098805</v>
      </c>
      <c r="H399" s="28">
        <v>360</v>
      </c>
      <c r="I399" s="3" t="s">
        <v>36</v>
      </c>
      <c r="J399" s="3" t="s">
        <v>333</v>
      </c>
      <c r="K399" s="30">
        <v>1.55</v>
      </c>
      <c r="L399" s="9"/>
      <c r="M399" s="23"/>
      <c r="N399" s="6">
        <f t="shared" si="118"/>
        <v>1.9219999999999999</v>
      </c>
      <c r="O399" s="22">
        <v>0.1</v>
      </c>
      <c r="P399" s="19" t="s">
        <v>53</v>
      </c>
      <c r="Q399" s="3" t="str">
        <f t="shared" si="119"/>
        <v>12 x 0,75 L</v>
      </c>
      <c r="R399" s="2"/>
    </row>
    <row r="400" spans="1:18" x14ac:dyDescent="0.25">
      <c r="A400" s="2" t="s">
        <v>95</v>
      </c>
      <c r="B400" s="2" t="s">
        <v>36</v>
      </c>
      <c r="C400" s="14"/>
      <c r="D400" s="2" t="s">
        <v>260</v>
      </c>
      <c r="F400" s="29">
        <v>4740098098768</v>
      </c>
      <c r="H400" s="28">
        <v>360</v>
      </c>
      <c r="I400" s="3" t="s">
        <v>36</v>
      </c>
      <c r="J400" s="3" t="s">
        <v>333</v>
      </c>
      <c r="K400" s="30">
        <v>1.55</v>
      </c>
      <c r="L400" s="9"/>
      <c r="M400" s="23"/>
      <c r="N400" s="6">
        <f t="shared" si="118"/>
        <v>1.9219999999999999</v>
      </c>
      <c r="O400" s="22">
        <v>0.1</v>
      </c>
      <c r="P400" s="19" t="s">
        <v>53</v>
      </c>
      <c r="Q400" s="3" t="str">
        <f t="shared" si="119"/>
        <v>12 x 0,75 L</v>
      </c>
      <c r="R400" s="2"/>
    </row>
    <row r="401" spans="1:18" x14ac:dyDescent="0.25">
      <c r="A401" s="2" t="s">
        <v>95</v>
      </c>
      <c r="B401" s="2" t="s">
        <v>36</v>
      </c>
      <c r="C401" s="14"/>
      <c r="D401" s="2" t="s">
        <v>261</v>
      </c>
      <c r="F401" s="29">
        <v>4740098098775</v>
      </c>
      <c r="H401" s="28">
        <v>360</v>
      </c>
      <c r="I401" s="3" t="s">
        <v>36</v>
      </c>
      <c r="J401" s="3" t="s">
        <v>333</v>
      </c>
      <c r="K401" s="30">
        <v>1.55</v>
      </c>
      <c r="L401" s="9"/>
      <c r="M401" s="23"/>
      <c r="N401" s="6">
        <f t="shared" si="118"/>
        <v>1.9219999999999999</v>
      </c>
      <c r="O401" s="22">
        <v>0.1</v>
      </c>
      <c r="P401" s="19" t="s">
        <v>53</v>
      </c>
      <c r="Q401" s="3" t="str">
        <f t="shared" si="119"/>
        <v>12 x 0,75 L</v>
      </c>
      <c r="R401" s="2"/>
    </row>
    <row r="402" spans="1:18" x14ac:dyDescent="0.25">
      <c r="A402" s="2" t="s">
        <v>95</v>
      </c>
      <c r="B402" s="2" t="s">
        <v>36</v>
      </c>
      <c r="D402" s="2" t="s">
        <v>262</v>
      </c>
      <c r="F402" s="29">
        <v>4740098098812</v>
      </c>
      <c r="H402" s="28">
        <v>360</v>
      </c>
      <c r="I402" s="3" t="s">
        <v>36</v>
      </c>
      <c r="J402" s="3" t="s">
        <v>333</v>
      </c>
      <c r="K402" s="30">
        <v>1.55</v>
      </c>
      <c r="L402" s="9"/>
      <c r="M402" s="23"/>
      <c r="N402" s="6">
        <f t="shared" si="118"/>
        <v>1.9219999999999999</v>
      </c>
      <c r="O402" s="22">
        <v>0.1</v>
      </c>
      <c r="P402" s="19" t="s">
        <v>53</v>
      </c>
      <c r="Q402" s="3" t="str">
        <f t="shared" si="119"/>
        <v>12 x 0,75 L</v>
      </c>
      <c r="R402" s="2"/>
    </row>
    <row r="403" spans="1:18" x14ac:dyDescent="0.25">
      <c r="A403" s="2" t="s">
        <v>95</v>
      </c>
      <c r="B403" s="2" t="s">
        <v>36</v>
      </c>
      <c r="C403" s="14"/>
      <c r="D403" s="2" t="s">
        <v>272</v>
      </c>
      <c r="F403" s="29">
        <v>4740051999880</v>
      </c>
      <c r="H403" s="28">
        <v>360</v>
      </c>
      <c r="I403" s="3" t="s">
        <v>36</v>
      </c>
      <c r="J403" s="3" t="s">
        <v>333</v>
      </c>
      <c r="K403" s="30">
        <v>1.55</v>
      </c>
      <c r="L403" s="9"/>
      <c r="M403" s="23"/>
      <c r="N403" s="6">
        <f t="shared" si="118"/>
        <v>1.9219999999999999</v>
      </c>
      <c r="O403" s="22">
        <v>0.1</v>
      </c>
      <c r="P403" s="19" t="s">
        <v>53</v>
      </c>
      <c r="Q403" s="3" t="str">
        <f t="shared" si="119"/>
        <v>12 x 0,75 L</v>
      </c>
      <c r="R403" s="2"/>
    </row>
    <row r="404" spans="1:18" x14ac:dyDescent="0.25">
      <c r="A404" s="2" t="s">
        <v>95</v>
      </c>
      <c r="B404" s="2" t="s">
        <v>36</v>
      </c>
      <c r="C404" s="14"/>
      <c r="D404" s="2" t="s">
        <v>400</v>
      </c>
      <c r="F404" s="29">
        <v>4740051002399</v>
      </c>
      <c r="H404" s="28">
        <v>360</v>
      </c>
      <c r="I404" s="3" t="s">
        <v>36</v>
      </c>
      <c r="J404" s="3" t="s">
        <v>333</v>
      </c>
      <c r="K404" s="30">
        <v>1.55</v>
      </c>
      <c r="L404" s="9"/>
      <c r="M404" s="23"/>
      <c r="N404" s="6">
        <f t="shared" ref="N404" si="120">K404*1.24</f>
        <v>1.9219999999999999</v>
      </c>
      <c r="O404" s="22">
        <v>0.1</v>
      </c>
      <c r="P404" s="19" t="s">
        <v>53</v>
      </c>
      <c r="Q404" s="3" t="str">
        <f t="shared" ref="Q404" si="121">CONCATENATE(P404," x ",J404)</f>
        <v>12 x 0,75 L</v>
      </c>
      <c r="R404" s="2"/>
    </row>
    <row r="405" spans="1:18" x14ac:dyDescent="0.25">
      <c r="F405" s="29"/>
      <c r="H405" s="28"/>
      <c r="K405" s="30"/>
      <c r="L405" s="9"/>
      <c r="M405" s="23"/>
      <c r="N405" s="6"/>
      <c r="R405" s="2"/>
    </row>
    <row r="406" spans="1:18" x14ac:dyDescent="0.25">
      <c r="C406" s="20"/>
      <c r="D406" s="41" t="s">
        <v>223</v>
      </c>
      <c r="R406" s="2"/>
    </row>
    <row r="407" spans="1:18" x14ac:dyDescent="0.25">
      <c r="A407" s="2" t="s">
        <v>223</v>
      </c>
      <c r="D407" s="2" t="s">
        <v>224</v>
      </c>
      <c r="F407" s="61">
        <v>4740098099734</v>
      </c>
      <c r="K407" s="6">
        <v>0.1</v>
      </c>
      <c r="N407" s="6"/>
      <c r="R407" s="2"/>
    </row>
    <row r="408" spans="1:18" x14ac:dyDescent="0.25">
      <c r="A408" s="2" t="s">
        <v>223</v>
      </c>
      <c r="D408" s="2" t="s">
        <v>225</v>
      </c>
      <c r="F408" s="61">
        <v>4740098099741</v>
      </c>
      <c r="K408" s="6">
        <v>0.1</v>
      </c>
      <c r="N408" s="6"/>
      <c r="R408" s="2"/>
    </row>
    <row r="409" spans="1:18" x14ac:dyDescent="0.25">
      <c r="A409" s="2" t="s">
        <v>223</v>
      </c>
      <c r="D409" s="2" t="s">
        <v>226</v>
      </c>
      <c r="F409" s="61">
        <v>4740098099758</v>
      </c>
      <c r="K409" s="6">
        <v>0.1</v>
      </c>
      <c r="N409" s="6"/>
      <c r="R409" s="2"/>
    </row>
    <row r="410" spans="1:18" x14ac:dyDescent="0.25">
      <c r="A410" s="2" t="s">
        <v>223</v>
      </c>
      <c r="D410" s="2" t="s">
        <v>227</v>
      </c>
      <c r="F410" s="61">
        <v>4740098099147</v>
      </c>
      <c r="K410" s="6">
        <v>0.1</v>
      </c>
      <c r="N410" s="6"/>
      <c r="R410" s="2"/>
    </row>
    <row r="411" spans="1:18" x14ac:dyDescent="0.25">
      <c r="A411" s="2" t="s">
        <v>223</v>
      </c>
      <c r="D411" s="2" t="s">
        <v>228</v>
      </c>
      <c r="F411" s="61">
        <v>4740098095026</v>
      </c>
      <c r="K411" s="6">
        <v>3.2</v>
      </c>
      <c r="N411" s="6">
        <f>K411*1.24</f>
        <v>3.968</v>
      </c>
      <c r="R411" s="2"/>
    </row>
    <row r="412" spans="1:18" x14ac:dyDescent="0.25">
      <c r="A412" s="2" t="s">
        <v>223</v>
      </c>
      <c r="D412" s="2" t="s">
        <v>229</v>
      </c>
      <c r="F412" s="61">
        <v>4740098099710</v>
      </c>
      <c r="K412" s="2">
        <v>4.79</v>
      </c>
      <c r="N412" s="6">
        <f t="shared" ref="N412:N422" si="122">K412*1.24</f>
        <v>5.9396000000000004</v>
      </c>
      <c r="R412" s="2"/>
    </row>
    <row r="413" spans="1:18" x14ac:dyDescent="0.25">
      <c r="A413" s="2" t="s">
        <v>223</v>
      </c>
      <c r="D413" s="2" t="s">
        <v>230</v>
      </c>
      <c r="F413" s="61">
        <v>4740098099291</v>
      </c>
      <c r="K413" s="6">
        <v>3.6</v>
      </c>
      <c r="N413" s="6">
        <f t="shared" si="122"/>
        <v>4.4640000000000004</v>
      </c>
      <c r="R413" s="2"/>
    </row>
    <row r="414" spans="1:18" x14ac:dyDescent="0.25">
      <c r="A414" s="2" t="s">
        <v>223</v>
      </c>
      <c r="D414" s="2" t="s">
        <v>231</v>
      </c>
      <c r="F414" s="61">
        <v>4740098099307</v>
      </c>
      <c r="H414" s="2"/>
      <c r="K414" s="2">
        <v>6.39</v>
      </c>
      <c r="N414" s="6">
        <f t="shared" si="122"/>
        <v>7.9235999999999995</v>
      </c>
      <c r="O414" s="2"/>
      <c r="P414" s="2"/>
      <c r="Q414" s="2"/>
      <c r="R414" s="2"/>
    </row>
    <row r="415" spans="1:18" x14ac:dyDescent="0.25">
      <c r="A415" s="2" t="s">
        <v>223</v>
      </c>
      <c r="D415" s="2" t="s">
        <v>232</v>
      </c>
      <c r="F415" s="61">
        <v>4740098099314</v>
      </c>
      <c r="H415" s="2"/>
      <c r="K415" s="2">
        <v>5.75</v>
      </c>
      <c r="N415" s="6">
        <f t="shared" si="122"/>
        <v>7.13</v>
      </c>
      <c r="O415" s="2"/>
      <c r="P415" s="2"/>
      <c r="Q415" s="2"/>
      <c r="R415" s="2"/>
    </row>
    <row r="416" spans="1:18" x14ac:dyDescent="0.25">
      <c r="A416" s="2" t="s">
        <v>223</v>
      </c>
      <c r="D416" s="2" t="s">
        <v>233</v>
      </c>
      <c r="F416" s="61">
        <v>4740098099338</v>
      </c>
      <c r="H416" s="2"/>
      <c r="K416" s="2">
        <v>5.75</v>
      </c>
      <c r="N416" s="6">
        <f t="shared" si="122"/>
        <v>7.13</v>
      </c>
      <c r="O416" s="2"/>
      <c r="P416" s="2"/>
      <c r="Q416" s="2"/>
      <c r="R416" s="2"/>
    </row>
    <row r="417" spans="1:18" x14ac:dyDescent="0.25">
      <c r="A417" s="2" t="s">
        <v>223</v>
      </c>
      <c r="D417" s="2" t="s">
        <v>234</v>
      </c>
      <c r="F417" s="61">
        <v>4740098099383</v>
      </c>
      <c r="H417" s="2"/>
      <c r="K417" s="2">
        <v>12.78</v>
      </c>
      <c r="N417" s="6">
        <f t="shared" si="122"/>
        <v>15.847199999999999</v>
      </c>
      <c r="O417" s="2"/>
      <c r="P417" s="2"/>
      <c r="Q417" s="2"/>
      <c r="R417" s="2"/>
    </row>
    <row r="418" spans="1:18" x14ac:dyDescent="0.25">
      <c r="A418" s="2" t="s">
        <v>223</v>
      </c>
      <c r="D418" s="2" t="s">
        <v>235</v>
      </c>
      <c r="F418" s="61">
        <v>4740098099390</v>
      </c>
      <c r="H418" s="2"/>
      <c r="K418" s="2">
        <v>3.83</v>
      </c>
      <c r="N418" s="6">
        <f t="shared" si="122"/>
        <v>4.7492000000000001</v>
      </c>
      <c r="O418" s="2"/>
      <c r="P418" s="2"/>
      <c r="Q418" s="2"/>
      <c r="R418" s="2"/>
    </row>
    <row r="419" spans="1:18" x14ac:dyDescent="0.25">
      <c r="A419" s="2" t="s">
        <v>223</v>
      </c>
      <c r="D419" s="2" t="s">
        <v>236</v>
      </c>
      <c r="F419" s="61">
        <v>4740098099727</v>
      </c>
      <c r="H419" s="2"/>
      <c r="K419" s="2">
        <v>5.1100000000000003</v>
      </c>
      <c r="N419" s="6">
        <f t="shared" si="122"/>
        <v>6.3364000000000003</v>
      </c>
      <c r="O419" s="2"/>
      <c r="P419" s="2"/>
      <c r="Q419" s="2"/>
      <c r="R419" s="2"/>
    </row>
    <row r="420" spans="1:18" x14ac:dyDescent="0.25">
      <c r="A420" s="2" t="s">
        <v>223</v>
      </c>
      <c r="D420" s="2" t="s">
        <v>237</v>
      </c>
      <c r="F420" s="61">
        <v>4740098099406</v>
      </c>
      <c r="H420" s="2"/>
      <c r="K420" s="6">
        <v>5</v>
      </c>
      <c r="N420" s="6">
        <f t="shared" si="122"/>
        <v>6.2</v>
      </c>
      <c r="O420" s="2"/>
      <c r="P420" s="2"/>
      <c r="Q420" s="2"/>
      <c r="R420" s="2"/>
    </row>
    <row r="421" spans="1:18" x14ac:dyDescent="0.25">
      <c r="A421" s="2" t="s">
        <v>223</v>
      </c>
      <c r="D421" s="2" t="s">
        <v>238</v>
      </c>
      <c r="F421" s="61">
        <v>4740098099413</v>
      </c>
      <c r="H421" s="2"/>
      <c r="K421" s="6">
        <v>6</v>
      </c>
      <c r="N421" s="6">
        <f t="shared" si="122"/>
        <v>7.4399999999999995</v>
      </c>
      <c r="O421" s="2"/>
      <c r="P421" s="2"/>
      <c r="Q421" s="2"/>
      <c r="R421" s="2"/>
    </row>
    <row r="422" spans="1:18" x14ac:dyDescent="0.25">
      <c r="A422" s="2" t="s">
        <v>223</v>
      </c>
      <c r="D422" s="2" t="s">
        <v>239</v>
      </c>
      <c r="F422" s="61">
        <v>4740098099420</v>
      </c>
      <c r="H422" s="2"/>
      <c r="K422" s="6">
        <v>15</v>
      </c>
      <c r="N422" s="6">
        <f t="shared" si="122"/>
        <v>18.600000000000001</v>
      </c>
      <c r="O422" s="2"/>
      <c r="P422" s="2"/>
      <c r="Q422" s="2"/>
      <c r="R422" s="2"/>
    </row>
    <row r="423" spans="1:18" x14ac:dyDescent="0.25">
      <c r="A423" s="2" t="s">
        <v>223</v>
      </c>
      <c r="D423" s="62" t="s">
        <v>240</v>
      </c>
      <c r="H423" s="2"/>
      <c r="K423" s="2">
        <v>5.7000000000000002E-2</v>
      </c>
      <c r="N423" s="73">
        <f>K423*1.24</f>
        <v>7.0680000000000007E-2</v>
      </c>
      <c r="O423" s="2"/>
      <c r="P423" s="2"/>
      <c r="Q423" s="2"/>
      <c r="R423" s="2"/>
    </row>
    <row r="424" spans="1:18" x14ac:dyDescent="0.25">
      <c r="A424" s="2" t="s">
        <v>223</v>
      </c>
      <c r="D424" s="62" t="s">
        <v>241</v>
      </c>
      <c r="E424" s="62"/>
      <c r="H424" s="2"/>
      <c r="K424" s="2">
        <v>1.4200000000000001E-2</v>
      </c>
      <c r="N424" s="73">
        <f>K424*1.24</f>
        <v>1.7608000000000002E-2</v>
      </c>
      <c r="O424" s="2"/>
      <c r="P424" s="2"/>
      <c r="Q424" s="2"/>
      <c r="R424" s="2"/>
    </row>
    <row r="425" spans="1:18" x14ac:dyDescent="0.25">
      <c r="D425" s="62"/>
      <c r="E425" s="62"/>
      <c r="H425" s="2"/>
      <c r="K425" s="2"/>
      <c r="O425" s="2"/>
      <c r="P425" s="2"/>
      <c r="Q425" s="2"/>
      <c r="R425" s="2"/>
    </row>
    <row r="426" spans="1:18" x14ac:dyDescent="0.25">
      <c r="C426" s="20"/>
      <c r="D426" s="21" t="s">
        <v>96</v>
      </c>
      <c r="H426" s="2"/>
      <c r="K426" s="30"/>
      <c r="L426" s="9"/>
      <c r="M426" s="6"/>
      <c r="N426" s="6"/>
      <c r="O426" s="2"/>
      <c r="P426" s="2"/>
      <c r="Q426" s="2"/>
      <c r="R426" s="2"/>
    </row>
    <row r="427" spans="1:18" x14ac:dyDescent="0.25">
      <c r="A427" s="2" t="s">
        <v>96</v>
      </c>
      <c r="D427" s="2" t="s">
        <v>97</v>
      </c>
      <c r="H427" s="2"/>
      <c r="K427" s="30">
        <v>1.2769999999999999</v>
      </c>
      <c r="L427" s="26"/>
      <c r="M427" s="23"/>
      <c r="N427" s="6">
        <f>K427*1.24</f>
        <v>1.5834799999999998</v>
      </c>
      <c r="O427" s="2"/>
      <c r="P427" s="2"/>
      <c r="Q427" s="2"/>
      <c r="R427" s="2"/>
    </row>
    <row r="428" spans="1:18" x14ac:dyDescent="0.25">
      <c r="A428" s="2" t="s">
        <v>96</v>
      </c>
      <c r="D428" s="2" t="s">
        <v>98</v>
      </c>
      <c r="H428" s="2"/>
      <c r="K428" s="30">
        <v>1.254</v>
      </c>
      <c r="L428" s="26"/>
      <c r="M428" s="23"/>
      <c r="N428" s="6">
        <f t="shared" ref="N428:N443" si="123">K428*1.24</f>
        <v>1.5549599999999999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162</v>
      </c>
      <c r="H429" s="2"/>
      <c r="K429" s="30">
        <v>1.2150000000000001</v>
      </c>
      <c r="L429" s="26"/>
      <c r="M429" s="23"/>
      <c r="N429" s="6">
        <f t="shared" si="123"/>
        <v>1.5066000000000002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118</v>
      </c>
      <c r="H430" s="2"/>
      <c r="K430" s="30">
        <v>1.679</v>
      </c>
      <c r="L430" s="26"/>
      <c r="M430" s="23"/>
      <c r="N430" s="6">
        <f t="shared" si="123"/>
        <v>2.08196</v>
      </c>
      <c r="O430" s="2"/>
      <c r="P430" s="2"/>
      <c r="Q430" s="2"/>
      <c r="R430" s="2"/>
    </row>
    <row r="431" spans="1:18" x14ac:dyDescent="0.25">
      <c r="A431" s="2" t="s">
        <v>96</v>
      </c>
      <c r="D431" s="2" t="s">
        <v>99</v>
      </c>
      <c r="H431" s="2"/>
      <c r="K431" s="30">
        <v>1.6559999999999999</v>
      </c>
      <c r="L431" s="26"/>
      <c r="M431" s="23"/>
      <c r="N431" s="6">
        <f t="shared" si="123"/>
        <v>2.0534399999999997</v>
      </c>
      <c r="O431" s="2"/>
      <c r="P431" s="2"/>
      <c r="Q431" s="2"/>
      <c r="R431" s="2"/>
    </row>
    <row r="432" spans="1:18" x14ac:dyDescent="0.25">
      <c r="A432" s="2" t="s">
        <v>96</v>
      </c>
      <c r="D432" s="2" t="s">
        <v>100</v>
      </c>
      <c r="H432" s="2"/>
      <c r="K432" s="30">
        <v>3.7999999999999999E-2</v>
      </c>
      <c r="L432" s="26"/>
      <c r="M432" s="23"/>
      <c r="N432" s="6">
        <f t="shared" si="123"/>
        <v>4.7119999999999995E-2</v>
      </c>
      <c r="O432" s="2"/>
      <c r="P432" s="2"/>
      <c r="Q432" s="2"/>
      <c r="R432" s="2"/>
    </row>
    <row r="433" spans="1:18" x14ac:dyDescent="0.25">
      <c r="A433" s="2" t="s">
        <v>96</v>
      </c>
      <c r="D433" s="2" t="s">
        <v>112</v>
      </c>
      <c r="H433" s="2"/>
      <c r="K433" s="30">
        <v>0.55000000000000004</v>
      </c>
      <c r="L433" s="26"/>
      <c r="M433" s="23"/>
      <c r="N433" s="6">
        <f t="shared" si="123"/>
        <v>0.68200000000000005</v>
      </c>
      <c r="O433" s="2"/>
      <c r="P433" s="2"/>
      <c r="Q433" s="2"/>
      <c r="R433" s="2"/>
    </row>
    <row r="434" spans="1:18" x14ac:dyDescent="0.25">
      <c r="A434" s="2" t="s">
        <v>96</v>
      </c>
      <c r="D434" s="2" t="s">
        <v>113</v>
      </c>
      <c r="H434" s="2"/>
      <c r="K434" s="17">
        <v>1.1160000000000001</v>
      </c>
      <c r="N434" s="6">
        <f t="shared" si="123"/>
        <v>1.3838400000000002</v>
      </c>
      <c r="O434" s="2"/>
      <c r="P434" s="2"/>
      <c r="Q434" s="2"/>
      <c r="R434" s="2"/>
    </row>
    <row r="435" spans="1:18" x14ac:dyDescent="0.25">
      <c r="A435" s="2" t="s">
        <v>96</v>
      </c>
      <c r="D435" s="2" t="s">
        <v>114</v>
      </c>
      <c r="H435" s="2"/>
      <c r="K435" s="17">
        <v>1.4610000000000001</v>
      </c>
      <c r="N435" s="6">
        <f t="shared" si="123"/>
        <v>1.8116400000000001</v>
      </c>
      <c r="O435" s="2"/>
      <c r="P435" s="2"/>
      <c r="Q435" s="2"/>
      <c r="R435" s="2"/>
    </row>
    <row r="436" spans="1:18" x14ac:dyDescent="0.25">
      <c r="A436" s="2" t="s">
        <v>96</v>
      </c>
      <c r="D436" s="2" t="s">
        <v>115</v>
      </c>
      <c r="H436" s="2"/>
      <c r="K436" s="17">
        <v>1.173</v>
      </c>
      <c r="N436" s="6">
        <f t="shared" si="123"/>
        <v>1.45452</v>
      </c>
      <c r="O436" s="2"/>
      <c r="P436" s="2"/>
      <c r="Q436" s="2"/>
      <c r="R436" s="2"/>
    </row>
    <row r="437" spans="1:18" x14ac:dyDescent="0.25">
      <c r="A437" s="2" t="s">
        <v>96</v>
      </c>
      <c r="D437" s="2" t="s">
        <v>116</v>
      </c>
      <c r="H437" s="2"/>
      <c r="K437" s="17">
        <v>18.527000000000001</v>
      </c>
      <c r="N437" s="6">
        <f t="shared" si="123"/>
        <v>22.973480000000002</v>
      </c>
      <c r="O437" s="2"/>
      <c r="P437" s="2"/>
      <c r="Q437" s="2"/>
      <c r="R437" s="2"/>
    </row>
    <row r="438" spans="1:18" x14ac:dyDescent="0.25">
      <c r="A438" s="2" t="s">
        <v>96</v>
      </c>
      <c r="C438" s="14"/>
      <c r="D438" s="2" t="s">
        <v>327</v>
      </c>
      <c r="F438" s="39">
        <v>4740051001811</v>
      </c>
      <c r="H438" s="2"/>
      <c r="K438" s="30">
        <v>2.0499999999999998</v>
      </c>
      <c r="L438" s="26"/>
      <c r="M438" s="23"/>
      <c r="N438" s="6">
        <f t="shared" si="123"/>
        <v>2.5419999999999998</v>
      </c>
      <c r="O438" s="2"/>
      <c r="P438" s="2"/>
      <c r="Q438" s="2"/>
      <c r="R438" s="2"/>
    </row>
    <row r="439" spans="1:18" x14ac:dyDescent="0.25">
      <c r="A439" s="2" t="s">
        <v>96</v>
      </c>
      <c r="C439" s="14"/>
      <c r="D439" s="2" t="s">
        <v>328</v>
      </c>
      <c r="F439" s="39">
        <v>4740051001804</v>
      </c>
      <c r="H439" s="2"/>
      <c r="K439" s="30">
        <v>1.64</v>
      </c>
      <c r="L439" s="26"/>
      <c r="M439" s="23"/>
      <c r="N439" s="6">
        <f t="shared" si="123"/>
        <v>2.0335999999999999</v>
      </c>
      <c r="O439" s="2"/>
      <c r="P439" s="2"/>
      <c r="Q439" s="2"/>
      <c r="R439" s="2"/>
    </row>
    <row r="440" spans="1:18" x14ac:dyDescent="0.25">
      <c r="A440" s="2" t="s">
        <v>96</v>
      </c>
      <c r="C440" s="14"/>
      <c r="D440" s="2" t="s">
        <v>329</v>
      </c>
      <c r="F440" s="39">
        <v>4740051001996</v>
      </c>
      <c r="H440" s="2"/>
      <c r="K440" s="30">
        <v>2.0499999999999998</v>
      </c>
      <c r="L440" s="26"/>
      <c r="M440" s="23"/>
      <c r="N440" s="6">
        <f t="shared" si="123"/>
        <v>2.5419999999999998</v>
      </c>
      <c r="O440" s="2"/>
      <c r="P440" s="2"/>
      <c r="Q440" s="2"/>
      <c r="R440" s="2"/>
    </row>
    <row r="441" spans="1:18" x14ac:dyDescent="0.25">
      <c r="A441" s="2" t="s">
        <v>96</v>
      </c>
      <c r="C441" s="14"/>
      <c r="D441" s="2" t="s">
        <v>330</v>
      </c>
      <c r="F441" s="39">
        <v>4740051001989</v>
      </c>
      <c r="H441" s="2"/>
      <c r="K441" s="30">
        <v>1.64</v>
      </c>
      <c r="L441" s="26"/>
      <c r="M441" s="23"/>
      <c r="N441" s="6">
        <f t="shared" si="123"/>
        <v>2.0335999999999999</v>
      </c>
      <c r="O441" s="2"/>
      <c r="P441" s="2"/>
      <c r="Q441" s="2"/>
      <c r="R441" s="2"/>
    </row>
    <row r="442" spans="1:18" x14ac:dyDescent="0.25">
      <c r="A442" s="2" t="s">
        <v>96</v>
      </c>
      <c r="C442" s="14"/>
      <c r="D442" s="2" t="s">
        <v>331</v>
      </c>
      <c r="F442" s="39">
        <v>4740051001972</v>
      </c>
      <c r="H442" s="2"/>
      <c r="K442" s="30">
        <v>1.64</v>
      </c>
      <c r="L442" s="26"/>
      <c r="M442" s="23"/>
      <c r="N442" s="6">
        <f t="shared" si="123"/>
        <v>2.0335999999999999</v>
      </c>
      <c r="O442" s="2"/>
      <c r="P442" s="2"/>
      <c r="Q442" s="2"/>
      <c r="R442" s="2"/>
    </row>
    <row r="443" spans="1:18" x14ac:dyDescent="0.25">
      <c r="A443" s="2" t="s">
        <v>96</v>
      </c>
      <c r="C443" s="14"/>
      <c r="D443" s="2" t="s">
        <v>332</v>
      </c>
      <c r="F443" s="39">
        <v>4740051001965</v>
      </c>
      <c r="H443" s="2"/>
      <c r="K443" s="30">
        <v>2.0499999999999998</v>
      </c>
      <c r="L443" s="26"/>
      <c r="M443" s="23"/>
      <c r="N443" s="6">
        <f t="shared" si="123"/>
        <v>2.5419999999999998</v>
      </c>
      <c r="O443" s="2"/>
      <c r="P443" s="2"/>
      <c r="Q443" s="2"/>
      <c r="R443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9 F260:F261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2026-05-07T12:09:36Z</dcterms:modified>
</cp:coreProperties>
</file>